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mc:AlternateContent xmlns:mc="http://schemas.openxmlformats.org/markup-compatibility/2006">
    <mc:Choice Requires="x15">
      <x15ac:absPath xmlns:x15ac="http://schemas.microsoft.com/office/spreadsheetml/2010/11/ac" url="C:\Users\Zarrina\Desktop\ATR\"/>
    </mc:Choice>
  </mc:AlternateContent>
  <xr:revisionPtr revIDLastSave="0" documentId="8_{CC21D76D-BF90-43DF-B188-ACE34CD3F729}" xr6:coauthVersionLast="47" xr6:coauthVersionMax="47" xr10:uidLastSave="{00000000-0000-0000-0000-000000000000}"/>
  <bookViews>
    <workbookView xWindow="-120" yWindow="-120" windowWidth="29040" windowHeight="15840"/>
  </bookViews>
  <sheets>
    <sheet name="ATR" sheetId="1" r:id="rId1"/>
  </sheets>
  <definedNames>
    <definedName name="_xlnm.Print_Area" localSheetId="0">ATR!$A$1:$J$88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1" l="1"/>
  <c r="C64" i="1"/>
  <c r="I36" i="1"/>
  <c r="I32" i="1"/>
  <c r="I33" i="1"/>
  <c r="I34" i="1"/>
  <c r="I35" i="1"/>
  <c r="I31" i="1"/>
  <c r="I38" i="1"/>
  <c r="I39" i="1"/>
  <c r="I40" i="1"/>
  <c r="I41" i="1"/>
  <c r="I42" i="1"/>
  <c r="I37" i="1"/>
  <c r="I43" i="1"/>
  <c r="M43" i="1"/>
  <c r="D24" i="1"/>
  <c r="I24" i="1"/>
  <c r="I25" i="1"/>
  <c r="I26" i="1"/>
  <c r="D27" i="1"/>
  <c r="I27" i="1"/>
  <c r="I28" i="1"/>
  <c r="M28" i="1"/>
  <c r="C76" i="1"/>
  <c r="C72" i="1"/>
  <c r="D12" i="1"/>
  <c r="D11" i="1"/>
  <c r="D10" i="1"/>
  <c r="C13" i="1"/>
  <c r="E7" i="1"/>
  <c r="G23" i="1"/>
  <c r="G31" i="1"/>
  <c r="I18" i="1"/>
  <c r="J42" i="1"/>
  <c r="J41" i="1"/>
  <c r="J40" i="1"/>
  <c r="J39" i="1"/>
  <c r="J38" i="1"/>
  <c r="E13" i="1"/>
  <c r="G28" i="1"/>
  <c r="G30" i="1"/>
  <c r="D28" i="1"/>
  <c r="D23" i="1"/>
  <c r="F11" i="1"/>
  <c r="F10" i="1"/>
  <c r="F12" i="1"/>
  <c r="G63" i="1"/>
  <c r="F63" i="1"/>
  <c r="E63" i="1"/>
  <c r="D63" i="1"/>
  <c r="H63" i="1"/>
  <c r="C45" i="1"/>
  <c r="I30" i="1"/>
  <c r="D30" i="1"/>
  <c r="I22" i="1"/>
  <c r="G22" i="1"/>
  <c r="D22" i="1"/>
  <c r="I15" i="1"/>
  <c r="G15" i="1"/>
  <c r="D15" i="1"/>
  <c r="C7" i="1"/>
  <c r="D56" i="1"/>
  <c r="D55" i="1"/>
  <c r="D54" i="1"/>
  <c r="D53" i="1"/>
  <c r="D52" i="1"/>
  <c r="D13" i="1"/>
  <c r="C58" i="1"/>
  <c r="D58" i="1"/>
  <c r="C57" i="1"/>
  <c r="D57" i="1"/>
  <c r="G65" i="1"/>
  <c r="G64" i="1"/>
  <c r="H64" i="1"/>
  <c r="D66" i="1"/>
  <c r="E66" i="1"/>
  <c r="F66" i="1"/>
  <c r="D60" i="1"/>
  <c r="D51" i="1"/>
  <c r="D50" i="1"/>
  <c r="D49" i="1"/>
  <c r="D48" i="1"/>
  <c r="D47" i="1"/>
  <c r="D46" i="1"/>
  <c r="G37" i="1"/>
  <c r="F37" i="1"/>
  <c r="D37" i="1"/>
  <c r="C37" i="1"/>
  <c r="F31" i="1"/>
  <c r="C31" i="1"/>
  <c r="B8" i="1"/>
  <c r="I16" i="1"/>
  <c r="C59" i="1"/>
  <c r="D59" i="1"/>
  <c r="I19" i="1"/>
  <c r="I17" i="1"/>
  <c r="G20" i="1"/>
  <c r="J34" i="1"/>
  <c r="J33" i="1"/>
  <c r="D20" i="1"/>
  <c r="H16" i="1"/>
  <c r="H18" i="1"/>
  <c r="E17" i="1"/>
  <c r="E18" i="1"/>
  <c r="I23" i="1"/>
  <c r="C43" i="1"/>
  <c r="F43" i="1"/>
  <c r="E24" i="1"/>
  <c r="G66" i="1"/>
  <c r="E69" i="1"/>
  <c r="C66" i="1"/>
  <c r="H65" i="1"/>
  <c r="H66" i="1"/>
  <c r="J37" i="1"/>
  <c r="J36" i="1"/>
  <c r="J35" i="1"/>
  <c r="I20" i="1"/>
  <c r="J18" i="1"/>
  <c r="H19" i="1"/>
  <c r="E19" i="1"/>
  <c r="H17" i="1"/>
  <c r="E16" i="1"/>
  <c r="H24" i="1"/>
  <c r="G43" i="1"/>
  <c r="H41" i="1"/>
  <c r="H40" i="1"/>
  <c r="H39" i="1"/>
  <c r="H42" i="1"/>
  <c r="H38" i="1"/>
  <c r="D31" i="1"/>
  <c r="D43" i="1"/>
  <c r="E32" i="1"/>
  <c r="E26" i="1"/>
  <c r="E27" i="1"/>
  <c r="H26" i="1"/>
  <c r="H27" i="1"/>
  <c r="F69" i="1"/>
  <c r="D69" i="1"/>
  <c r="C70" i="1"/>
  <c r="H36" i="1"/>
  <c r="D70" i="1"/>
  <c r="E70" i="1"/>
  <c r="F70" i="1"/>
  <c r="M66" i="1"/>
  <c r="H35" i="1"/>
  <c r="J32" i="1"/>
  <c r="J31" i="1"/>
  <c r="J43" i="1"/>
  <c r="H33" i="1"/>
  <c r="H34" i="1"/>
  <c r="H32" i="1"/>
  <c r="J17" i="1"/>
  <c r="M20" i="1"/>
  <c r="H25" i="1"/>
  <c r="E25" i="1"/>
  <c r="E23" i="1"/>
  <c r="J19" i="1"/>
  <c r="J16" i="1"/>
  <c r="E20" i="1"/>
  <c r="H20" i="1"/>
  <c r="H23" i="1"/>
  <c r="E28" i="1"/>
  <c r="E41" i="1"/>
  <c r="E40" i="1"/>
  <c r="E35" i="1"/>
  <c r="E39" i="1"/>
  <c r="E34" i="1"/>
  <c r="E42" i="1"/>
  <c r="E38" i="1"/>
  <c r="E33" i="1"/>
  <c r="E36" i="1"/>
  <c r="H28" i="1"/>
  <c r="G69" i="1"/>
  <c r="G70" i="1"/>
  <c r="H31" i="1"/>
  <c r="H37" i="1"/>
  <c r="H43" i="1"/>
  <c r="J20" i="1"/>
  <c r="E31" i="1"/>
  <c r="E37" i="1"/>
  <c r="J24" i="1"/>
  <c r="E43" i="1"/>
  <c r="J26" i="1"/>
  <c r="J27" i="1"/>
  <c r="J25" i="1"/>
  <c r="J23" i="1"/>
  <c r="J28" i="1"/>
  <c r="C61" i="1"/>
  <c r="M60" i="1"/>
  <c r="D61" i="1"/>
  <c r="M61" i="1"/>
  <c r="M69" i="1"/>
</calcChain>
</file>

<file path=xl/sharedStrings.xml><?xml version="1.0" encoding="utf-8"?>
<sst xmlns="http://schemas.openxmlformats.org/spreadsheetml/2006/main" count="139" uniqueCount="104">
  <si>
    <t>% Assets</t>
  </si>
  <si>
    <t>% NAV</t>
  </si>
  <si>
    <t>Total</t>
  </si>
  <si>
    <t>% Liabilities</t>
  </si>
  <si>
    <t>Administrator Transparency Report</t>
  </si>
  <si>
    <t>% Portfolio Assets</t>
  </si>
  <si>
    <t>Portfolio Assets</t>
  </si>
  <si>
    <t>Portfolio Liabilities</t>
  </si>
  <si>
    <t>% Portfolio Liabilities</t>
  </si>
  <si>
    <t>Level 1 (%)</t>
  </si>
  <si>
    <t>Level 2 (%)</t>
  </si>
  <si>
    <t>Level 3 (%)</t>
  </si>
  <si>
    <t xml:space="preserve">Total </t>
  </si>
  <si>
    <t>Feeder Fund NAVs</t>
  </si>
  <si>
    <t>Feeder % ownership of Master Fund</t>
  </si>
  <si>
    <t>dd/mm/yyyy</t>
  </si>
  <si>
    <t>Summary balance sheet NAV = Master Fund Reported NAV</t>
  </si>
  <si>
    <t>N/a</t>
  </si>
  <si>
    <t>Non-Trading Balances (Accruals and Prepayments)</t>
  </si>
  <si>
    <t>Master Fund NAV = ASC 820 break out</t>
  </si>
  <si>
    <t>ASC 820 % = 100%</t>
  </si>
  <si>
    <t>Counterparties Reported total % = 100% of Master Fund NAV</t>
  </si>
  <si>
    <t>Total counterparty NAV = Master Fund NAV</t>
  </si>
  <si>
    <t>N/A</t>
  </si>
  <si>
    <t>% NAV Range</t>
  </si>
  <si>
    <t>40%-50%</t>
  </si>
  <si>
    <t>30%-40%</t>
  </si>
  <si>
    <t>5%-10%</t>
  </si>
  <si>
    <t>0%-5%</t>
  </si>
  <si>
    <t>Cash (including foreign currency balances)</t>
  </si>
  <si>
    <t>Month-end unconfirmed</t>
  </si>
  <si>
    <t>If look through complete, then fits into Month end Confirmation from 3rd Party</t>
  </si>
  <si>
    <t>Counterparty 1</t>
  </si>
  <si>
    <t>Counterparty 2</t>
  </si>
  <si>
    <t>Counterparty 3</t>
  </si>
  <si>
    <t>Counterparty 4</t>
  </si>
  <si>
    <t>Counterparty 5</t>
  </si>
  <si>
    <t>Counterparty 6</t>
  </si>
  <si>
    <t>Counterparty 7</t>
  </si>
  <si>
    <t>Counterparty 8</t>
  </si>
  <si>
    <t>Counterparty 9</t>
  </si>
  <si>
    <t>Counterparty 10</t>
  </si>
  <si>
    <t>Administrator Name</t>
  </si>
  <si>
    <t>EUR</t>
  </si>
  <si>
    <t>USD</t>
  </si>
  <si>
    <t>GBP</t>
  </si>
  <si>
    <t>JPY</t>
  </si>
  <si>
    <t>Currency Drop down validation control</t>
  </si>
  <si>
    <t>Fund Name</t>
  </si>
  <si>
    <t>Feeder Fund 1</t>
  </si>
  <si>
    <t>Feeder Fund 2</t>
  </si>
  <si>
    <t>Feeder Fund 3</t>
  </si>
  <si>
    <t>Investment in Master Fund (as a % of Feeder NAV)</t>
  </si>
  <si>
    <t>Portfolio Total</t>
  </si>
  <si>
    <t>Positions (including FX forwards, money market funds)</t>
  </si>
  <si>
    <t xml:space="preserve"> Multiple broker quotes directly from brokers</t>
  </si>
  <si>
    <t xml:space="preserve"> Single broker quote directly from brokers</t>
  </si>
  <si>
    <t xml:space="preserve"> Multiple broker quotes sent from Manager</t>
  </si>
  <si>
    <t xml:space="preserve"> Single broker quote sent from Manager</t>
  </si>
  <si>
    <t xml:space="preserve"> Manager marked with third party valuation agent support</t>
  </si>
  <si>
    <t xml:space="preserve"> Manager marked without third party valuation agent support</t>
  </si>
  <si>
    <t>Manager priced or not verified (total)</t>
  </si>
  <si>
    <t>Pending Capital flows</t>
  </si>
  <si>
    <t>Administrator verified (total) [e.g. verified by a third party or administrator priced]</t>
  </si>
  <si>
    <t xml:space="preserve">   Non-Trading Balances (Accruals and Prepayments) including pending capital flows</t>
  </si>
  <si>
    <t>Fields highlighted in light red are optional cells</t>
  </si>
  <si>
    <t>Fields highlighted in light green are tier 2 input cells</t>
  </si>
  <si>
    <t>Fields highlighted in grey are tier 1 input cells</t>
  </si>
  <si>
    <t xml:space="preserve">Notes: </t>
  </si>
  <si>
    <t>Confirmed independently</t>
  </si>
  <si>
    <t xml:space="preserve">   Month-end Confirmation from 3rd Party (including cash balances)</t>
  </si>
  <si>
    <t>Non-Trading Balances (Accruals and Prepayments) including pending capital flows</t>
  </si>
  <si>
    <t xml:space="preserve"> Non-Trading Balances (Accruals and Prepayments) including pending capital flows</t>
  </si>
  <si>
    <t>Fair Value Hierarchy Level as % of Total Portfolio (Level 1/2/3)</t>
  </si>
  <si>
    <t xml:space="preserve">   Side pocket/ SPV / Investment in Funds: Confirmed by external Administrator (no look-through performed)</t>
  </si>
  <si>
    <t xml:space="preserve"> Side pocket/SPV/Investment in Funds priced by external Administrator (no look-through performed)</t>
  </si>
  <si>
    <t xml:space="preserve"> Independent feed directly from pricing vendor or valuation agent</t>
  </si>
  <si>
    <t>Non-Custodied Assets 1 (Name if applicable)</t>
  </si>
  <si>
    <t>Non-Custodied Assets 2 (Name if applicable)</t>
  </si>
  <si>
    <t>Non-Custodied Assets ... (add lines if needed)</t>
  </si>
  <si>
    <t>Total (%)</t>
  </si>
  <si>
    <t>… add lines for additional counterparties / or aggregation of other counterparties outside of Top 10</t>
  </si>
  <si>
    <t>Bank Name (alphabetic listing)</t>
  </si>
  <si>
    <t>7. Optional: Related Party Co-Investment</t>
  </si>
  <si>
    <t>Employee / Partner investment in Fund</t>
  </si>
  <si>
    <t>Management entity / GP investment in Fund</t>
  </si>
  <si>
    <t>Fund Director investment in Fund</t>
  </si>
  <si>
    <t>6. Fair Value Hierarchy Level</t>
  </si>
  <si>
    <t>4.) Price Verification Sources</t>
  </si>
  <si>
    <t>2.) Summary Balance Sheet</t>
  </si>
  <si>
    <t>Affiliated Funds investment in Fund</t>
  </si>
  <si>
    <t>1. Master/Feeder Fund NAV</t>
  </si>
  <si>
    <r>
      <t>5. Counterparty Reporting</t>
    </r>
    <r>
      <rPr>
        <b/>
        <sz val="11"/>
        <rFont val="Calibri (Body)"/>
      </rPr>
      <t xml:space="preserve"> </t>
    </r>
    <r>
      <rPr>
        <sz val="11"/>
        <color indexed="10"/>
        <rFont val="Calibri (Body)"/>
      </rPr>
      <t>(to be named directly below, or left blank and separate Counterparty List below to be completed)</t>
    </r>
  </si>
  <si>
    <t>Total (employee / management / director investment)</t>
  </si>
  <si>
    <t>% NAV Range as a fallback solution if exact numbers are not provided:  
[0%-5%, 5%-10%, 10%-20%, 20%-30%, … 90%-100%]</t>
  </si>
  <si>
    <t>3.) Assets/Liabilities Confirmation</t>
  </si>
  <si>
    <t>Total (administrator verified + manager priced)</t>
  </si>
  <si>
    <t xml:space="preserve"> SPV/Side pocket/Investment in funds: price not verified</t>
  </si>
  <si>
    <t>under Named Counterparty):</t>
  </si>
  <si>
    <t xml:space="preserve">Counterparty List (if not disclosed </t>
  </si>
  <si>
    <t>Non-Trading Bal. / Cash</t>
  </si>
  <si>
    <t xml:space="preserve">* "# Positions" excludes the number of FX forwards &amp; non-deliverable forwards (NDFs) since there may be multiple buy and sell trades and the number of open positions can be misleading. 
The Asset and Liability values associated with the FX Forwards &amp; NDFs are included in the table. </t>
  </si>
  <si>
    <t>Fair Value Hierarchy Level as % of NAV (Including Non-trading balances/cash)</t>
  </si>
  <si>
    <t># Positions (excluding FX forwards &amp; NDFs)*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</si>
</sst>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72" formatCode="_-* #,##0_-;\-* #,##0_-;_-* &quot;-&quot;??_-;_-@_-"/>
    <numFmt numFmtId="173" formatCode="[$-F800]dddd\,\ mmmm\ dd\,\ yyyy"/>
    <numFmt numFmtId="174" formatCode="#,##0_ ;[Red]\-#,##0\ "/>
    <numFmt numFmtId="175" formatCode="0.0%"/>
  </numFmts>
  <fonts count="16" x14ac:knownFonts="1">
    <font>
      <sz val="11"/>
      <color theme="1"/>
      <name val="Calibri"/>
      <family val="2"/>
      <scheme val="minor"/>
    </font>
    <font>
      <b/>
      <sz val="11"/>
      <name val="Calibri (Body)"/>
    </font>
    <font>
      <sz val="11"/>
      <color indexed="10"/>
      <name val="Calibri (Body)"/>
    </font>
    <font>
      <sz val="8"/>
      <name val="Calibri"/>
      <family val="2"/>
    </font>
    <font>
      <sz val="11"/>
      <color theme="1"/>
      <name val="Calibri"/>
      <family val="2"/>
      <scheme val="minor"/>
    </font>
    <font>
      <sz val="11"/>
      <name val="Calibri"/>
      <family val="2"/>
      <scheme val="minor"/>
    </font>
    <font>
      <b/>
      <sz val="11"/>
      <name val="Calibri"/>
      <family val="2"/>
      <scheme val="minor"/>
    </font>
    <font>
      <i/>
      <sz val="11"/>
      <name val="Calibri"/>
      <family val="2"/>
      <scheme val="minor"/>
    </font>
    <font>
      <b/>
      <u/>
      <sz val="1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0"/>
      <name val="Calibri"/>
      <family val="2"/>
      <scheme val="minor"/>
    </font>
    <font>
      <b/>
      <sz val="11"/>
      <color rgb="FF000000"/>
      <name val="Calibri"/>
      <family val="2"/>
      <scheme val="minor"/>
    </font>
    <font>
      <b/>
      <u/>
      <sz val="11"/>
      <color rgb="FF000000"/>
      <name val="Calibri"/>
      <family val="2"/>
      <scheme val="minor"/>
    </font>
    <font>
      <sz val="9"/>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C5D9F1"/>
        <bgColor rgb="FF000000"/>
      </patternFill>
    </fill>
    <fill>
      <patternFill patternType="solid">
        <fgColor rgb="FFE6B8B7"/>
        <bgColor rgb="FF000000"/>
      </patternFill>
    </fill>
    <fill>
      <patternFill patternType="solid">
        <fgColor theme="6" tint="0.39997558519241921"/>
        <bgColor indexed="64"/>
      </patternFill>
    </fill>
  </fills>
  <borders count="6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239">
    <xf numFmtId="0" fontId="0" fillId="0" borderId="0" xfId="0"/>
    <xf numFmtId="0" fontId="0" fillId="0" borderId="0" xfId="0" applyFill="1"/>
    <xf numFmtId="0" fontId="5" fillId="0" borderId="0" xfId="0" applyFont="1" applyFill="1"/>
    <xf numFmtId="0" fontId="5" fillId="0" borderId="0" xfId="0" applyFont="1" applyFill="1" applyAlignment="1">
      <alignment horizontal="right"/>
    </xf>
    <xf numFmtId="175" fontId="4" fillId="0" borderId="0" xfId="2" applyNumberFormat="1" applyFont="1" applyFill="1" applyBorder="1"/>
    <xf numFmtId="0" fontId="5" fillId="0" borderId="0" xfId="0" applyFont="1" applyFill="1" applyBorder="1" applyAlignment="1">
      <alignment horizontal="right"/>
    </xf>
    <xf numFmtId="172" fontId="5" fillId="0" borderId="0" xfId="1" applyNumberFormat="1" applyFont="1" applyFill="1" applyBorder="1" applyAlignment="1">
      <alignment horizontal="right"/>
    </xf>
    <xf numFmtId="0" fontId="5" fillId="0" borderId="0" xfId="0" applyFont="1" applyFill="1" applyBorder="1"/>
    <xf numFmtId="174" fontId="5" fillId="0" borderId="0" xfId="1" applyNumberFormat="1" applyFont="1" applyFill="1" applyBorder="1" applyAlignment="1">
      <alignment horizontal="right"/>
    </xf>
    <xf numFmtId="172" fontId="6" fillId="0" borderId="0" xfId="1" applyNumberFormat="1" applyFont="1" applyFill="1" applyBorder="1" applyAlignment="1">
      <alignment horizontal="right"/>
    </xf>
    <xf numFmtId="0" fontId="0" fillId="0" borderId="0" xfId="0" applyFill="1" applyAlignment="1">
      <alignment horizontal="right"/>
    </xf>
    <xf numFmtId="175" fontId="5" fillId="0" borderId="0" xfId="2" applyNumberFormat="1" applyFont="1" applyFill="1" applyBorder="1" applyAlignment="1">
      <alignment horizontal="right"/>
    </xf>
    <xf numFmtId="0" fontId="0" fillId="0" borderId="0" xfId="0" applyFill="1" applyBorder="1"/>
    <xf numFmtId="0" fontId="0" fillId="0" borderId="0" xfId="0" applyFont="1" applyFill="1"/>
    <xf numFmtId="38" fontId="7" fillId="0" borderId="0" xfId="1" applyNumberFormat="1" applyFont="1" applyFill="1" applyBorder="1" applyAlignment="1">
      <alignment horizontal="right"/>
    </xf>
    <xf numFmtId="38" fontId="0" fillId="0" borderId="0" xfId="0" applyNumberFormat="1" applyFill="1" applyBorder="1"/>
    <xf numFmtId="0" fontId="5" fillId="0" borderId="0" xfId="0" applyFont="1" applyFill="1" applyBorder="1" applyAlignment="1">
      <alignment horizontal="left"/>
    </xf>
    <xf numFmtId="0" fontId="0" fillId="0" borderId="1" xfId="0" applyFill="1" applyBorder="1"/>
    <xf numFmtId="0" fontId="0" fillId="0" borderId="2" xfId="0" applyFill="1" applyBorder="1"/>
    <xf numFmtId="0" fontId="0" fillId="0" borderId="3" xfId="0"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8" fillId="2" borderId="7" xfId="0" applyFont="1" applyFill="1" applyBorder="1" applyAlignment="1">
      <alignment horizontal="left"/>
    </xf>
    <xf numFmtId="0" fontId="8" fillId="2" borderId="8" xfId="0" applyFont="1" applyFill="1" applyBorder="1" applyAlignment="1">
      <alignment horizontal="left"/>
    </xf>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6" fillId="2" borderId="8"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5" fillId="0" borderId="13" xfId="0" applyFont="1" applyFill="1" applyBorder="1"/>
    <xf numFmtId="0" fontId="8" fillId="2" borderId="7" xfId="0" applyFont="1" applyFill="1" applyBorder="1"/>
    <xf numFmtId="0" fontId="8" fillId="2" borderId="8" xfId="0" applyFont="1" applyFill="1" applyBorder="1"/>
    <xf numFmtId="0" fontId="6" fillId="2" borderId="14" xfId="0" applyFont="1" applyFill="1" applyBorder="1" applyAlignment="1">
      <alignment horizontal="center" wrapText="1"/>
    </xf>
    <xf numFmtId="0" fontId="6" fillId="2" borderId="15" xfId="0" applyFont="1" applyFill="1" applyBorder="1" applyAlignment="1">
      <alignment horizontal="center" wrapText="1"/>
    </xf>
    <xf numFmtId="0" fontId="5" fillId="0" borderId="16" xfId="0" applyFont="1" applyFill="1" applyBorder="1" applyAlignment="1">
      <alignment horizontal="left" indent="2"/>
    </xf>
    <xf numFmtId="0" fontId="5" fillId="0" borderId="13" xfId="0" applyFont="1" applyFill="1" applyBorder="1" applyAlignment="1">
      <alignment horizontal="left" indent="2"/>
    </xf>
    <xf numFmtId="9" fontId="6" fillId="2" borderId="15" xfId="2" applyFont="1" applyFill="1" applyBorder="1" applyAlignment="1">
      <alignment horizontal="center"/>
    </xf>
    <xf numFmtId="9" fontId="6" fillId="2" borderId="17" xfId="2" applyFont="1" applyFill="1" applyBorder="1" applyAlignment="1">
      <alignment horizontal="center"/>
    </xf>
    <xf numFmtId="0" fontId="6" fillId="0" borderId="18" xfId="0" applyFont="1" applyFill="1" applyBorder="1"/>
    <xf numFmtId="0" fontId="5" fillId="0" borderId="16" xfId="0" applyFont="1" applyFill="1" applyBorder="1"/>
    <xf numFmtId="0" fontId="5" fillId="0" borderId="19" xfId="0" applyFont="1" applyFill="1" applyBorder="1"/>
    <xf numFmtId="0" fontId="5" fillId="0" borderId="20" xfId="0" applyFont="1" applyFill="1" applyBorder="1"/>
    <xf numFmtId="0" fontId="6" fillId="2" borderId="21" xfId="0" applyFont="1" applyFill="1" applyBorder="1" applyAlignment="1">
      <alignment horizontal="center" wrapText="1"/>
    </xf>
    <xf numFmtId="0" fontId="6" fillId="2" borderId="21" xfId="0" applyFont="1" applyFill="1" applyBorder="1" applyAlignment="1">
      <alignment horizontal="center"/>
    </xf>
    <xf numFmtId="0" fontId="6" fillId="2" borderId="22" xfId="0" applyFont="1" applyFill="1" applyBorder="1" applyAlignment="1">
      <alignment horizontal="center" wrapText="1"/>
    </xf>
    <xf numFmtId="0" fontId="6" fillId="2" borderId="23" xfId="0" applyFont="1" applyFill="1" applyBorder="1" applyAlignment="1">
      <alignment horizontal="center" wrapText="1"/>
    </xf>
    <xf numFmtId="38" fontId="6" fillId="2" borderId="8" xfId="0" applyNumberFormat="1" applyFont="1" applyFill="1" applyBorder="1" applyAlignment="1">
      <alignment horizontal="center"/>
    </xf>
    <xf numFmtId="0" fontId="6" fillId="0" borderId="24" xfId="0" applyFont="1" applyFill="1" applyBorder="1"/>
    <xf numFmtId="0" fontId="6" fillId="0" borderId="6" xfId="0" applyFont="1" applyFill="1" applyBorder="1" applyAlignment="1">
      <alignment horizontal="left"/>
    </xf>
    <xf numFmtId="175" fontId="4" fillId="0" borderId="24" xfId="2" applyNumberFormat="1" applyFont="1" applyFill="1" applyBorder="1"/>
    <xf numFmtId="172" fontId="5" fillId="3" borderId="24" xfId="1" applyNumberFormat="1" applyFont="1" applyFill="1" applyBorder="1" applyAlignment="1">
      <alignment horizontal="right"/>
    </xf>
    <xf numFmtId="172" fontId="5" fillId="3" borderId="0" xfId="1" applyNumberFormat="1" applyFont="1" applyFill="1" applyBorder="1" applyAlignment="1">
      <alignment horizontal="right"/>
    </xf>
    <xf numFmtId="174" fontId="5" fillId="3" borderId="25" xfId="1" applyNumberFormat="1" applyFont="1" applyFill="1" applyBorder="1" applyAlignment="1">
      <alignment horizontal="right"/>
    </xf>
    <xf numFmtId="174" fontId="5" fillId="3" borderId="26" xfId="1" applyNumberFormat="1" applyFont="1" applyFill="1" applyBorder="1" applyAlignment="1">
      <alignment horizontal="right"/>
    </xf>
    <xf numFmtId="38" fontId="5" fillId="0" borderId="0" xfId="1" applyNumberFormat="1" applyFont="1" applyFill="1" applyBorder="1" applyAlignment="1">
      <alignment horizontal="right"/>
    </xf>
    <xf numFmtId="175" fontId="5" fillId="0" borderId="27" xfId="2" applyNumberFormat="1" applyFont="1" applyFill="1" applyBorder="1" applyAlignment="1">
      <alignment horizontal="right"/>
    </xf>
    <xf numFmtId="38" fontId="9" fillId="0" borderId="28" xfId="0" applyNumberFormat="1" applyFont="1" applyFill="1" applyBorder="1"/>
    <xf numFmtId="175" fontId="6" fillId="0" borderId="29" xfId="2" applyNumberFormat="1" applyFont="1" applyFill="1" applyBorder="1" applyAlignment="1">
      <alignment horizontal="right"/>
    </xf>
    <xf numFmtId="174" fontId="6" fillId="0" borderId="30" xfId="1" applyNumberFormat="1" applyFont="1" applyFill="1" applyBorder="1" applyAlignment="1">
      <alignment horizontal="right"/>
    </xf>
    <xf numFmtId="175" fontId="6" fillId="0" borderId="31" xfId="2" applyNumberFormat="1" applyFont="1" applyFill="1" applyBorder="1" applyAlignment="1">
      <alignment horizontal="right"/>
    </xf>
    <xf numFmtId="175" fontId="5" fillId="0" borderId="32" xfId="0" applyNumberFormat="1" applyFont="1" applyFill="1" applyBorder="1" applyAlignment="1">
      <alignment horizontal="right"/>
    </xf>
    <xf numFmtId="175" fontId="5" fillId="0" borderId="27" xfId="0" applyNumberFormat="1" applyFont="1" applyFill="1" applyBorder="1" applyAlignment="1">
      <alignment horizontal="right"/>
    </xf>
    <xf numFmtId="175" fontId="5" fillId="0" borderId="33" xfId="0" applyNumberFormat="1" applyFont="1" applyFill="1" applyBorder="1" applyAlignment="1">
      <alignment horizontal="right"/>
    </xf>
    <xf numFmtId="38" fontId="6" fillId="0" borderId="24" xfId="2" applyNumberFormat="1" applyFont="1" applyFill="1" applyBorder="1" applyAlignment="1">
      <alignment horizontal="right"/>
    </xf>
    <xf numFmtId="175" fontId="6" fillId="0" borderId="32" xfId="0" applyNumberFormat="1" applyFont="1" applyFill="1" applyBorder="1" applyAlignment="1">
      <alignment horizontal="right"/>
    </xf>
    <xf numFmtId="9" fontId="6" fillId="0" borderId="29" xfId="2" applyFont="1" applyFill="1" applyBorder="1" applyAlignment="1">
      <alignment horizontal="right"/>
    </xf>
    <xf numFmtId="172" fontId="6" fillId="0" borderId="28" xfId="1" applyNumberFormat="1" applyFont="1" applyFill="1" applyBorder="1" applyAlignment="1">
      <alignment horizontal="right"/>
    </xf>
    <xf numFmtId="174" fontId="5" fillId="3" borderId="0" xfId="1" applyNumberFormat="1" applyFont="1" applyFill="1" applyBorder="1" applyAlignment="1">
      <alignment horizontal="right"/>
    </xf>
    <xf numFmtId="174" fontId="5" fillId="3" borderId="34" xfId="1" applyNumberFormat="1" applyFont="1" applyFill="1" applyBorder="1" applyAlignment="1">
      <alignment horizontal="right"/>
    </xf>
    <xf numFmtId="174" fontId="6" fillId="0" borderId="35" xfId="0" applyNumberFormat="1" applyFont="1" applyFill="1" applyBorder="1" applyAlignment="1">
      <alignment horizontal="center"/>
    </xf>
    <xf numFmtId="175" fontId="6" fillId="0" borderId="32" xfId="2" applyNumberFormat="1" applyFont="1" applyFill="1" applyBorder="1" applyAlignment="1">
      <alignment horizontal="right"/>
    </xf>
    <xf numFmtId="175" fontId="6" fillId="0" borderId="33" xfId="2" applyNumberFormat="1" applyFont="1" applyFill="1" applyBorder="1" applyAlignment="1">
      <alignment horizontal="right"/>
    </xf>
    <xf numFmtId="38" fontId="9" fillId="0" borderId="34" xfId="0" applyNumberFormat="1" applyFont="1" applyFill="1" applyBorder="1"/>
    <xf numFmtId="175" fontId="5" fillId="0" borderId="32" xfId="2" applyNumberFormat="1" applyFont="1" applyFill="1" applyBorder="1" applyAlignment="1">
      <alignment horizontal="right"/>
    </xf>
    <xf numFmtId="38" fontId="5" fillId="0" borderId="24" xfId="2" applyNumberFormat="1" applyFont="1" applyFill="1" applyBorder="1" applyAlignment="1">
      <alignment horizontal="right"/>
    </xf>
    <xf numFmtId="38" fontId="5" fillId="0" borderId="0" xfId="2" applyNumberFormat="1" applyFont="1" applyFill="1" applyBorder="1" applyAlignment="1">
      <alignment horizontal="right"/>
    </xf>
    <xf numFmtId="175" fontId="5" fillId="0" borderId="33" xfId="2" applyNumberFormat="1" applyFont="1" applyFill="1" applyBorder="1" applyAlignment="1">
      <alignment horizontal="right"/>
    </xf>
    <xf numFmtId="38" fontId="5" fillId="0" borderId="34" xfId="2" applyNumberFormat="1" applyFont="1" applyFill="1" applyBorder="1" applyAlignment="1">
      <alignment horizontal="right"/>
    </xf>
    <xf numFmtId="174" fontId="6" fillId="0" borderId="36" xfId="0" applyNumberFormat="1" applyFont="1" applyFill="1" applyBorder="1" applyAlignment="1">
      <alignment horizontal="center"/>
    </xf>
    <xf numFmtId="175" fontId="6" fillId="0" borderId="27" xfId="2" applyNumberFormat="1" applyFont="1" applyFill="1" applyBorder="1" applyAlignment="1">
      <alignment horizontal="right"/>
    </xf>
    <xf numFmtId="174" fontId="9" fillId="0" borderId="24" xfId="0" applyNumberFormat="1" applyFont="1" applyFill="1" applyBorder="1"/>
    <xf numFmtId="174" fontId="0" fillId="0" borderId="24" xfId="0" applyNumberFormat="1" applyFill="1" applyBorder="1"/>
    <xf numFmtId="174" fontId="0" fillId="0" borderId="0" xfId="0" applyNumberFormat="1" applyFill="1" applyBorder="1"/>
    <xf numFmtId="175" fontId="5" fillId="0" borderId="37" xfId="2" applyNumberFormat="1" applyFont="1" applyFill="1" applyBorder="1" applyAlignment="1">
      <alignment horizontal="right"/>
    </xf>
    <xf numFmtId="174" fontId="5" fillId="0" borderId="34" xfId="2" applyNumberFormat="1" applyFont="1" applyFill="1" applyBorder="1" applyAlignment="1">
      <alignment horizontal="right"/>
    </xf>
    <xf numFmtId="174" fontId="6" fillId="0" borderId="38" xfId="0" applyNumberFormat="1" applyFont="1" applyFill="1" applyBorder="1" applyAlignment="1">
      <alignment horizontal="center"/>
    </xf>
    <xf numFmtId="174" fontId="6" fillId="0" borderId="39" xfId="0" applyNumberFormat="1" applyFont="1" applyFill="1" applyBorder="1" applyAlignment="1">
      <alignment horizontal="right"/>
    </xf>
    <xf numFmtId="175" fontId="6" fillId="0" borderId="37" xfId="2" applyNumberFormat="1" applyFont="1" applyFill="1" applyBorder="1" applyAlignment="1">
      <alignment horizontal="right"/>
    </xf>
    <xf numFmtId="174" fontId="6" fillId="0" borderId="40" xfId="0" applyNumberFormat="1" applyFont="1" applyFill="1" applyBorder="1" applyAlignment="1">
      <alignment horizontal="center"/>
    </xf>
    <xf numFmtId="174" fontId="6" fillId="0" borderId="28" xfId="0" applyNumberFormat="1" applyFont="1" applyFill="1" applyBorder="1" applyAlignment="1">
      <alignment horizontal="right"/>
    </xf>
    <xf numFmtId="9" fontId="5" fillId="0" borderId="41" xfId="2" applyFont="1" applyFill="1" applyBorder="1" applyAlignment="1">
      <alignment horizontal="right"/>
    </xf>
    <xf numFmtId="174" fontId="6" fillId="0" borderId="42" xfId="1" applyNumberFormat="1" applyFont="1" applyFill="1" applyBorder="1" applyAlignment="1">
      <alignment horizontal="right"/>
    </xf>
    <xf numFmtId="174" fontId="6" fillId="0" borderId="43" xfId="1" applyNumberFormat="1" applyFont="1" applyFill="1" applyBorder="1" applyAlignment="1">
      <alignment horizontal="right"/>
    </xf>
    <xf numFmtId="174" fontId="5" fillId="0" borderId="39" xfId="1" applyNumberFormat="1" applyFont="1" applyFill="1" applyBorder="1" applyAlignment="1">
      <alignment horizontal="right"/>
    </xf>
    <xf numFmtId="174" fontId="6" fillId="0" borderId="44" xfId="1" applyNumberFormat="1" applyFont="1" applyFill="1" applyBorder="1" applyAlignment="1">
      <alignment horizontal="right"/>
    </xf>
    <xf numFmtId="9" fontId="6" fillId="0" borderId="45" xfId="2" applyFont="1" applyFill="1" applyBorder="1" applyAlignment="1">
      <alignment horizontal="right"/>
    </xf>
    <xf numFmtId="9" fontId="6" fillId="0" borderId="46" xfId="2" applyFont="1" applyFill="1" applyBorder="1" applyAlignment="1">
      <alignment horizontal="right"/>
    </xf>
    <xf numFmtId="0" fontId="0" fillId="0" borderId="47" xfId="0" applyFill="1" applyBorder="1" applyAlignment="1">
      <alignment horizontal="center"/>
    </xf>
    <xf numFmtId="11" fontId="5" fillId="0" borderId="13" xfId="0" applyNumberFormat="1" applyFont="1" applyFill="1" applyBorder="1"/>
    <xf numFmtId="10" fontId="0" fillId="0" borderId="0" xfId="0" applyNumberFormat="1" applyFill="1"/>
    <xf numFmtId="174" fontId="6" fillId="3" borderId="48" xfId="1" applyNumberFormat="1" applyFont="1" applyFill="1" applyBorder="1" applyAlignment="1">
      <alignment horizontal="right"/>
    </xf>
    <xf numFmtId="174" fontId="5" fillId="4" borderId="47" xfId="1" applyNumberFormat="1" applyFont="1" applyFill="1" applyBorder="1" applyAlignment="1">
      <alignment horizontal="center"/>
    </xf>
    <xf numFmtId="174" fontId="6" fillId="3" borderId="24" xfId="1" applyNumberFormat="1" applyFont="1" applyFill="1" applyBorder="1" applyAlignment="1">
      <alignment horizontal="right"/>
    </xf>
    <xf numFmtId="174" fontId="6" fillId="3" borderId="34" xfId="0" applyNumberFormat="1" applyFont="1" applyFill="1" applyBorder="1" applyAlignment="1">
      <alignment horizontal="right"/>
    </xf>
    <xf numFmtId="174" fontId="6" fillId="3" borderId="0" xfId="1" applyNumberFormat="1" applyFont="1" applyFill="1" applyBorder="1" applyAlignment="1">
      <alignment horizontal="right"/>
    </xf>
    <xf numFmtId="174" fontId="6" fillId="3" borderId="24" xfId="0" applyNumberFormat="1" applyFont="1" applyFill="1" applyBorder="1" applyAlignment="1">
      <alignment horizontal="right"/>
    </xf>
    <xf numFmtId="0" fontId="10" fillId="5" borderId="20" xfId="0" applyFont="1" applyFill="1" applyBorder="1"/>
    <xf numFmtId="0" fontId="0" fillId="5" borderId="21" xfId="0" applyFill="1" applyBorder="1"/>
    <xf numFmtId="0" fontId="0" fillId="5" borderId="22" xfId="0" applyFill="1" applyBorder="1"/>
    <xf numFmtId="0" fontId="10" fillId="6" borderId="49" xfId="0" applyFont="1" applyFill="1" applyBorder="1"/>
    <xf numFmtId="0" fontId="0" fillId="6" borderId="39" xfId="0" applyFill="1" applyBorder="1"/>
    <xf numFmtId="0" fontId="0" fillId="6" borderId="37" xfId="0" applyFill="1" applyBorder="1"/>
    <xf numFmtId="0" fontId="11" fillId="0" borderId="0" xfId="0" applyFont="1" applyFill="1"/>
    <xf numFmtId="0" fontId="6" fillId="0" borderId="50" xfId="0" applyFont="1" applyFill="1" applyBorder="1"/>
    <xf numFmtId="0" fontId="6" fillId="0" borderId="16" xfId="0" applyFont="1" applyFill="1" applyBorder="1"/>
    <xf numFmtId="175" fontId="9" fillId="0" borderId="28" xfId="2" applyNumberFormat="1" applyFont="1" applyFill="1" applyBorder="1"/>
    <xf numFmtId="172" fontId="0" fillId="0" borderId="29" xfId="0" applyNumberFormat="1" applyFill="1" applyBorder="1" applyAlignment="1">
      <alignment horizontal="right"/>
    </xf>
    <xf numFmtId="172" fontId="5" fillId="0" borderId="0" xfId="1" applyNumberFormat="1" applyFont="1" applyFill="1" applyBorder="1" applyAlignment="1">
      <alignment horizontal="center"/>
    </xf>
    <xf numFmtId="0" fontId="0" fillId="0" borderId="13" xfId="0" applyFont="1" applyFill="1" applyBorder="1"/>
    <xf numFmtId="0" fontId="0" fillId="0" borderId="13" xfId="0" applyFont="1" applyFill="1" applyBorder="1" applyAlignment="1">
      <alignment horizontal="left" indent="2"/>
    </xf>
    <xf numFmtId="0" fontId="9" fillId="0" borderId="50" xfId="0" applyFont="1" applyFill="1" applyBorder="1"/>
    <xf numFmtId="174" fontId="12" fillId="0" borderId="13" xfId="0" applyNumberFormat="1" applyFont="1" applyFill="1" applyBorder="1" applyAlignment="1">
      <alignment horizontal="left"/>
    </xf>
    <xf numFmtId="172" fontId="5" fillId="0" borderId="0" xfId="1" applyNumberFormat="1" applyFont="1" applyFill="1" applyBorder="1" applyAlignment="1">
      <alignment horizontal="left"/>
    </xf>
    <xf numFmtId="0" fontId="0" fillId="0" borderId="0" xfId="0" applyFont="1" applyFill="1" applyAlignment="1">
      <alignment horizontal="left"/>
    </xf>
    <xf numFmtId="0" fontId="6" fillId="0" borderId="0" xfId="0" applyFont="1" applyFill="1" applyBorder="1"/>
    <xf numFmtId="9" fontId="5" fillId="0" borderId="0" xfId="2" applyFont="1" applyFill="1" applyBorder="1" applyAlignment="1">
      <alignment horizontal="center"/>
    </xf>
    <xf numFmtId="9" fontId="5" fillId="6" borderId="42" xfId="2" applyFont="1" applyFill="1" applyBorder="1" applyAlignment="1">
      <alignment horizontal="right"/>
    </xf>
    <xf numFmtId="0" fontId="13" fillId="7" borderId="17" xfId="0" applyFont="1" applyFill="1" applyBorder="1" applyAlignment="1">
      <alignment horizontal="center" wrapText="1"/>
    </xf>
    <xf numFmtId="0" fontId="0" fillId="0" borderId="35" xfId="0" applyFill="1" applyBorder="1"/>
    <xf numFmtId="172" fontId="5" fillId="8" borderId="51" xfId="0" applyNumberFormat="1" applyFont="1" applyFill="1" applyBorder="1" applyAlignment="1">
      <alignment horizontal="center"/>
    </xf>
    <xf numFmtId="172" fontId="5" fillId="6" borderId="51" xfId="1" applyNumberFormat="1" applyFont="1" applyFill="1" applyBorder="1" applyAlignment="1">
      <alignment horizontal="center"/>
    </xf>
    <xf numFmtId="0" fontId="9" fillId="0" borderId="35" xfId="0" applyFont="1" applyFill="1" applyBorder="1"/>
    <xf numFmtId="0" fontId="0" fillId="0" borderId="52" xfId="0" applyFill="1" applyBorder="1"/>
    <xf numFmtId="172" fontId="5" fillId="6" borderId="46" xfId="1" applyNumberFormat="1" applyFont="1" applyFill="1" applyBorder="1" applyAlignment="1">
      <alignment horizontal="center"/>
    </xf>
    <xf numFmtId="172" fontId="9" fillId="0" borderId="51" xfId="0" applyNumberFormat="1" applyFont="1" applyFill="1" applyBorder="1"/>
    <xf numFmtId="10" fontId="9" fillId="0" borderId="0" xfId="0" applyNumberFormat="1" applyFont="1" applyFill="1"/>
    <xf numFmtId="0" fontId="8" fillId="2" borderId="7" xfId="0" applyFont="1" applyFill="1" applyBorder="1" applyAlignment="1">
      <alignment horizontal="left" wrapText="1"/>
    </xf>
    <xf numFmtId="0" fontId="14" fillId="7" borderId="53" xfId="0" applyFont="1" applyFill="1" applyBorder="1" applyAlignment="1">
      <alignment horizontal="left" wrapText="1"/>
    </xf>
    <xf numFmtId="0" fontId="8" fillId="2" borderId="7" xfId="0" applyFont="1" applyFill="1" applyBorder="1" applyAlignment="1">
      <alignment vertical="top"/>
    </xf>
    <xf numFmtId="174" fontId="5" fillId="9" borderId="26" xfId="1" applyNumberFormat="1" applyFont="1" applyFill="1" applyBorder="1" applyAlignment="1">
      <alignment horizontal="right"/>
    </xf>
    <xf numFmtId="174" fontId="5" fillId="9" borderId="36" xfId="0" applyNumberFormat="1" applyFont="1" applyFill="1" applyBorder="1" applyAlignment="1">
      <alignment horizontal="center"/>
    </xf>
    <xf numFmtId="174" fontId="5" fillId="9" borderId="54" xfId="0" applyNumberFormat="1" applyFont="1" applyFill="1" applyBorder="1" applyAlignment="1">
      <alignment horizontal="center"/>
    </xf>
    <xf numFmtId="174" fontId="5" fillId="9" borderId="25" xfId="0" applyNumberFormat="1" applyFont="1" applyFill="1" applyBorder="1" applyAlignment="1">
      <alignment horizontal="right"/>
    </xf>
    <xf numFmtId="174" fontId="5" fillId="9" borderId="26" xfId="0" applyNumberFormat="1" applyFont="1" applyFill="1" applyBorder="1" applyAlignment="1">
      <alignment horizontal="right"/>
    </xf>
    <xf numFmtId="174" fontId="5" fillId="9" borderId="4" xfId="0" applyNumberFormat="1" applyFont="1" applyFill="1" applyBorder="1" applyAlignment="1">
      <alignment horizontal="right"/>
    </xf>
    <xf numFmtId="174" fontId="5" fillId="9" borderId="36" xfId="1" applyNumberFormat="1" applyFont="1" applyFill="1" applyBorder="1" applyAlignment="1">
      <alignment horizontal="center"/>
    </xf>
    <xf numFmtId="174" fontId="5" fillId="9" borderId="54" xfId="1" applyNumberFormat="1" applyFont="1" applyFill="1" applyBorder="1" applyAlignment="1">
      <alignment horizontal="center"/>
    </xf>
    <xf numFmtId="174" fontId="5" fillId="9" borderId="24" xfId="1" applyNumberFormat="1" applyFont="1" applyFill="1" applyBorder="1" applyAlignment="1">
      <alignment horizontal="right"/>
    </xf>
    <xf numFmtId="174" fontId="5" fillId="9" borderId="0" xfId="1" applyNumberFormat="1" applyFont="1" applyFill="1" applyBorder="1" applyAlignment="1">
      <alignment horizontal="right"/>
    </xf>
    <xf numFmtId="174" fontId="5" fillId="9" borderId="34" xfId="1" applyNumberFormat="1" applyFont="1" applyFill="1" applyBorder="1" applyAlignment="1">
      <alignment horizontal="right"/>
    </xf>
    <xf numFmtId="174" fontId="5" fillId="9" borderId="38" xfId="1" applyNumberFormat="1" applyFont="1" applyFill="1" applyBorder="1" applyAlignment="1">
      <alignment horizontal="center"/>
    </xf>
    <xf numFmtId="174" fontId="5" fillId="9" borderId="25" xfId="1" applyNumberFormat="1" applyFont="1" applyFill="1" applyBorder="1" applyAlignment="1">
      <alignment horizontal="right"/>
    </xf>
    <xf numFmtId="174" fontId="5" fillId="9" borderId="55" xfId="1" applyNumberFormat="1" applyFont="1" applyFill="1" applyBorder="1" applyAlignment="1">
      <alignment horizontal="right"/>
    </xf>
    <xf numFmtId="174" fontId="5" fillId="9" borderId="47" xfId="1" applyNumberFormat="1" applyFont="1" applyFill="1" applyBorder="1" applyAlignment="1">
      <alignment horizontal="center"/>
    </xf>
    <xf numFmtId="0" fontId="10" fillId="9" borderId="13" xfId="0" applyFont="1" applyFill="1" applyBorder="1"/>
    <xf numFmtId="0" fontId="0" fillId="9" borderId="0" xfId="0" applyFill="1" applyBorder="1"/>
    <xf numFmtId="0" fontId="0" fillId="9" borderId="27" xfId="0" applyFill="1" applyBorder="1"/>
    <xf numFmtId="174" fontId="5" fillId="3" borderId="13" xfId="0" applyNumberFormat="1" applyFont="1" applyFill="1" applyBorder="1" applyAlignment="1"/>
    <xf numFmtId="174" fontId="5" fillId="3" borderId="0" xfId="0" applyNumberFormat="1" applyFont="1" applyFill="1" applyBorder="1" applyAlignment="1"/>
    <xf numFmtId="174" fontId="5" fillId="3" borderId="27" xfId="0" applyNumberFormat="1" applyFont="1" applyFill="1" applyBorder="1" applyAlignment="1"/>
    <xf numFmtId="174" fontId="5" fillId="3" borderId="49" xfId="0" applyNumberFormat="1" applyFont="1" applyFill="1" applyBorder="1" applyAlignment="1"/>
    <xf numFmtId="174" fontId="5" fillId="3" borderId="39" xfId="0" applyNumberFormat="1" applyFont="1" applyFill="1" applyBorder="1" applyAlignment="1"/>
    <xf numFmtId="174" fontId="5" fillId="3" borderId="37" xfId="0" applyNumberFormat="1" applyFont="1" applyFill="1" applyBorder="1" applyAlignment="1"/>
    <xf numFmtId="0" fontId="6" fillId="2" borderId="20" xfId="0" applyFont="1" applyFill="1" applyBorder="1"/>
    <xf numFmtId="0" fontId="8" fillId="2" borderId="21" xfId="0" applyFont="1" applyFill="1" applyBorder="1"/>
    <xf numFmtId="0" fontId="8" fillId="2" borderId="22" xfId="0" applyFont="1" applyFill="1" applyBorder="1"/>
    <xf numFmtId="0" fontId="6" fillId="2" borderId="49" xfId="0" applyFont="1" applyFill="1" applyBorder="1"/>
    <xf numFmtId="0" fontId="8" fillId="2" borderId="39" xfId="0" applyFont="1" applyFill="1" applyBorder="1"/>
    <xf numFmtId="0" fontId="8" fillId="2" borderId="37" xfId="0" applyFont="1" applyFill="1" applyBorder="1"/>
    <xf numFmtId="174" fontId="6" fillId="0" borderId="55" xfId="1" applyNumberFormat="1" applyFont="1" applyFill="1" applyBorder="1" applyAlignment="1">
      <alignment horizontal="right"/>
    </xf>
    <xf numFmtId="174" fontId="6" fillId="3" borderId="56" xfId="1" applyNumberFormat="1" applyFont="1" applyFill="1" applyBorder="1" applyAlignment="1">
      <alignment horizontal="right"/>
    </xf>
    <xf numFmtId="38" fontId="6" fillId="2" borderId="8" xfId="0" applyNumberFormat="1" applyFont="1" applyFill="1" applyBorder="1" applyAlignment="1">
      <alignment horizontal="center" wrapText="1"/>
    </xf>
    <xf numFmtId="174" fontId="6" fillId="0" borderId="5" xfId="1" applyNumberFormat="1" applyFont="1" applyFill="1" applyBorder="1" applyAlignment="1">
      <alignment horizontal="right"/>
    </xf>
    <xf numFmtId="0" fontId="6" fillId="2" borderId="7" xfId="0" applyFont="1" applyFill="1" applyBorder="1" applyAlignment="1">
      <alignment horizontal="center" wrapText="1"/>
    </xf>
    <xf numFmtId="175" fontId="6" fillId="0" borderId="50" xfId="2" applyNumberFormat="1" applyFont="1" applyFill="1" applyBorder="1" applyAlignment="1">
      <alignment horizontal="right"/>
    </xf>
    <xf numFmtId="175" fontId="5" fillId="0" borderId="13" xfId="2" applyNumberFormat="1" applyFont="1" applyFill="1" applyBorder="1" applyAlignment="1">
      <alignment horizontal="right"/>
    </xf>
    <xf numFmtId="175" fontId="6" fillId="0" borderId="36" xfId="2" applyNumberFormat="1" applyFont="1" applyFill="1" applyBorder="1" applyAlignment="1">
      <alignment horizontal="right"/>
    </xf>
    <xf numFmtId="175" fontId="6" fillId="0" borderId="57" xfId="2" applyNumberFormat="1" applyFont="1" applyFill="1" applyBorder="1" applyAlignment="1">
      <alignment horizontal="right"/>
    </xf>
    <xf numFmtId="175" fontId="5" fillId="0" borderId="6" xfId="2" applyNumberFormat="1" applyFont="1" applyFill="1" applyBorder="1" applyAlignment="1">
      <alignment horizontal="right"/>
    </xf>
    <xf numFmtId="9" fontId="6" fillId="0" borderId="37" xfId="2" applyFont="1" applyFill="1" applyBorder="1" applyAlignment="1">
      <alignment horizontal="right"/>
    </xf>
    <xf numFmtId="175" fontId="5" fillId="0" borderId="16" xfId="2" applyNumberFormat="1" applyFont="1" applyFill="1" applyBorder="1" applyAlignment="1">
      <alignment horizontal="right"/>
    </xf>
    <xf numFmtId="174" fontId="6" fillId="0" borderId="58" xfId="1" applyNumberFormat="1" applyFont="1" applyFill="1" applyBorder="1" applyAlignment="1">
      <alignment horizontal="right"/>
    </xf>
    <xf numFmtId="174" fontId="6" fillId="0" borderId="59" xfId="1" applyNumberFormat="1" applyFont="1" applyFill="1" applyBorder="1" applyAlignment="1">
      <alignment horizontal="right"/>
    </xf>
    <xf numFmtId="174" fontId="6" fillId="0" borderId="60" xfId="1" applyNumberFormat="1" applyFont="1" applyFill="1" applyBorder="1" applyAlignment="1">
      <alignment horizontal="right"/>
    </xf>
    <xf numFmtId="174" fontId="5" fillId="3" borderId="27" xfId="1" applyNumberFormat="1" applyFont="1" applyFill="1" applyBorder="1" applyAlignment="1">
      <alignment horizontal="right"/>
    </xf>
    <xf numFmtId="174" fontId="5" fillId="3" borderId="19" xfId="1" applyNumberFormat="1" applyFont="1" applyFill="1" applyBorder="1" applyAlignment="1">
      <alignment horizontal="right"/>
    </xf>
    <xf numFmtId="174" fontId="5" fillId="3" borderId="33" xfId="1" applyNumberFormat="1" applyFont="1" applyFill="1" applyBorder="1" applyAlignment="1">
      <alignment horizontal="right"/>
    </xf>
    <xf numFmtId="174" fontId="5" fillId="0" borderId="49" xfId="1" applyNumberFormat="1" applyFont="1" applyFill="1" applyBorder="1" applyAlignment="1">
      <alignment horizontal="right"/>
    </xf>
    <xf numFmtId="174" fontId="5" fillId="0" borderId="37" xfId="1" applyNumberFormat="1" applyFont="1" applyFill="1" applyBorder="1" applyAlignment="1">
      <alignment horizontal="right"/>
    </xf>
    <xf numFmtId="0" fontId="0" fillId="0" borderId="24" xfId="0" applyFill="1" applyBorder="1" applyAlignment="1">
      <alignment horizontal="center"/>
    </xf>
    <xf numFmtId="9" fontId="5" fillId="0" borderId="32" xfId="2" applyFont="1" applyFill="1" applyBorder="1" applyAlignment="1">
      <alignment horizontal="center"/>
    </xf>
    <xf numFmtId="9" fontId="5" fillId="0" borderId="37" xfId="2" applyFont="1" applyFill="1" applyBorder="1" applyAlignment="1">
      <alignment horizontal="center"/>
    </xf>
    <xf numFmtId="0" fontId="6" fillId="2" borderId="20" xfId="0" applyFont="1" applyFill="1" applyBorder="1" applyAlignment="1">
      <alignment horizontal="center" wrapText="1"/>
    </xf>
    <xf numFmtId="0" fontId="5" fillId="0" borderId="28" xfId="0" applyFont="1" applyFill="1" applyBorder="1" applyAlignment="1">
      <alignment horizontal="right"/>
    </xf>
    <xf numFmtId="172" fontId="5" fillId="3" borderId="13" xfId="1" applyNumberFormat="1" applyFont="1" applyFill="1" applyBorder="1" applyAlignment="1">
      <alignment horizontal="right"/>
    </xf>
    <xf numFmtId="172" fontId="6" fillId="0" borderId="6" xfId="1" applyNumberFormat="1" applyFont="1" applyFill="1" applyBorder="1" applyAlignment="1">
      <alignment horizontal="right"/>
    </xf>
    <xf numFmtId="172" fontId="6" fillId="3" borderId="50" xfId="1" applyNumberFormat="1" applyFont="1" applyFill="1" applyBorder="1" applyAlignment="1">
      <alignment horizontal="right"/>
    </xf>
    <xf numFmtId="172" fontId="5" fillId="9" borderId="13" xfId="1" applyNumberFormat="1" applyFont="1" applyFill="1" applyBorder="1" applyAlignment="1">
      <alignment horizontal="right"/>
    </xf>
    <xf numFmtId="172" fontId="6" fillId="3" borderId="16" xfId="1" applyNumberFormat="1" applyFont="1" applyFill="1" applyBorder="1" applyAlignment="1">
      <alignment horizontal="right"/>
    </xf>
    <xf numFmtId="0" fontId="6" fillId="2" borderId="17" xfId="0" applyFont="1" applyFill="1" applyBorder="1" applyAlignment="1">
      <alignment horizontal="center" wrapText="1"/>
    </xf>
    <xf numFmtId="0" fontId="0" fillId="0" borderId="0" xfId="0" applyFill="1" applyBorder="1" applyAlignment="1">
      <alignment horizontal="right"/>
    </xf>
    <xf numFmtId="0" fontId="5" fillId="0" borderId="27" xfId="0" applyFont="1" applyFill="1" applyBorder="1" applyAlignment="1">
      <alignment horizontal="right"/>
    </xf>
    <xf numFmtId="0" fontId="0" fillId="0" borderId="27" xfId="0" applyFill="1" applyBorder="1" applyAlignment="1">
      <alignment horizontal="right"/>
    </xf>
    <xf numFmtId="175" fontId="4" fillId="0" borderId="32" xfId="2" applyNumberFormat="1" applyFont="1" applyFill="1" applyBorder="1" applyAlignment="1">
      <alignment horizontal="center"/>
    </xf>
    <xf numFmtId="175" fontId="4" fillId="0" borderId="27" xfId="2" applyNumberFormat="1" applyFont="1" applyFill="1" applyBorder="1" applyAlignment="1">
      <alignment horizontal="center"/>
    </xf>
    <xf numFmtId="175" fontId="4" fillId="0" borderId="33" xfId="2" applyNumberFormat="1" applyFont="1" applyFill="1" applyBorder="1" applyAlignment="1">
      <alignment horizontal="center"/>
    </xf>
    <xf numFmtId="175" fontId="4" fillId="0" borderId="37" xfId="2" applyNumberFormat="1" applyFont="1" applyFill="1" applyBorder="1"/>
    <xf numFmtId="174" fontId="5" fillId="3" borderId="13" xfId="0" applyNumberFormat="1" applyFont="1" applyFill="1" applyBorder="1" applyAlignment="1">
      <alignment horizontal="right"/>
    </xf>
    <xf numFmtId="174" fontId="6" fillId="0" borderId="18" xfId="0" applyNumberFormat="1" applyFont="1" applyFill="1" applyBorder="1" applyAlignment="1">
      <alignment horizontal="right"/>
    </xf>
    <xf numFmtId="0" fontId="6" fillId="2" borderId="61" xfId="0" applyFont="1" applyFill="1" applyBorder="1" applyAlignment="1">
      <alignment horizontal="center" wrapText="1"/>
    </xf>
    <xf numFmtId="174" fontId="5" fillId="3" borderId="2" xfId="1" applyNumberFormat="1" applyFont="1" applyFill="1" applyBorder="1" applyAlignment="1">
      <alignment horizontal="right"/>
    </xf>
    <xf numFmtId="174" fontId="5" fillId="3" borderId="62" xfId="1" applyNumberFormat="1" applyFont="1" applyFill="1" applyBorder="1" applyAlignment="1">
      <alignment horizontal="right"/>
    </xf>
    <xf numFmtId="174" fontId="5" fillId="0" borderId="3" xfId="1" applyNumberFormat="1" applyFont="1" applyFill="1" applyBorder="1" applyAlignment="1">
      <alignment horizontal="right"/>
    </xf>
    <xf numFmtId="172" fontId="5" fillId="3" borderId="63" xfId="1" applyNumberFormat="1" applyFont="1" applyFill="1" applyBorder="1" applyAlignment="1">
      <alignment horizontal="right"/>
    </xf>
    <xf numFmtId="172" fontId="0" fillId="0" borderId="28" xfId="0" applyNumberFormat="1" applyFill="1" applyBorder="1"/>
    <xf numFmtId="0" fontId="8" fillId="2" borderId="61" xfId="0" applyFont="1" applyFill="1" applyBorder="1" applyAlignment="1">
      <alignment vertical="top"/>
    </xf>
    <xf numFmtId="173" fontId="5" fillId="3" borderId="64" xfId="0" applyNumberFormat="1" applyFont="1" applyFill="1" applyBorder="1"/>
    <xf numFmtId="0" fontId="6" fillId="0" borderId="2" xfId="0" applyFont="1" applyFill="1" applyBorder="1"/>
    <xf numFmtId="0" fontId="5" fillId="3" borderId="65" xfId="0" applyFont="1" applyFill="1" applyBorder="1"/>
    <xf numFmtId="0" fontId="5" fillId="3" borderId="2" xfId="0" applyFont="1" applyFill="1" applyBorder="1"/>
    <xf numFmtId="0" fontId="6" fillId="0" borderId="66" xfId="0" applyFont="1" applyFill="1" applyBorder="1"/>
    <xf numFmtId="174" fontId="12" fillId="9" borderId="13" xfId="0" applyNumberFormat="1" applyFont="1" applyFill="1" applyBorder="1" applyAlignment="1">
      <alignment horizontal="left"/>
    </xf>
    <xf numFmtId="175" fontId="5" fillId="0" borderId="39" xfId="2" applyNumberFormat="1" applyFont="1" applyFill="1" applyBorder="1" applyAlignment="1">
      <alignment horizontal="center"/>
    </xf>
    <xf numFmtId="175" fontId="5" fillId="0" borderId="24" xfId="2" applyNumberFormat="1" applyFont="1" applyFill="1" applyBorder="1" applyAlignment="1">
      <alignment horizontal="center"/>
    </xf>
    <xf numFmtId="175" fontId="5" fillId="0" borderId="16" xfId="2" applyNumberFormat="1" applyFont="1" applyFill="1" applyBorder="1" applyAlignment="1">
      <alignment horizontal="center"/>
    </xf>
    <xf numFmtId="175" fontId="5" fillId="0" borderId="32" xfId="2" applyNumberFormat="1" applyFont="1" applyFill="1" applyBorder="1" applyAlignment="1">
      <alignment horizontal="center"/>
    </xf>
    <xf numFmtId="175" fontId="5" fillId="0" borderId="49" xfId="2" applyNumberFormat="1" applyFont="1" applyFill="1" applyBorder="1" applyAlignment="1">
      <alignment horizontal="center"/>
    </xf>
    <xf numFmtId="175" fontId="5" fillId="0" borderId="37" xfId="2" applyNumberFormat="1" applyFont="1" applyFill="1" applyBorder="1" applyAlignment="1">
      <alignment horizontal="center"/>
    </xf>
    <xf numFmtId="0" fontId="9" fillId="0" borderId="36" xfId="0" applyFont="1" applyFill="1" applyBorder="1" applyAlignment="1">
      <alignment wrapText="1"/>
    </xf>
    <xf numFmtId="0" fontId="6" fillId="0" borderId="38" xfId="0" applyFont="1" applyFill="1" applyBorder="1" applyAlignment="1">
      <alignment wrapText="1"/>
    </xf>
    <xf numFmtId="174" fontId="5" fillId="3" borderId="13" xfId="0" applyNumberFormat="1" applyFont="1" applyFill="1" applyBorder="1" applyAlignment="1"/>
    <xf numFmtId="174" fontId="5" fillId="3" borderId="0" xfId="0" applyNumberFormat="1" applyFont="1" applyFill="1" applyBorder="1" applyAlignment="1"/>
    <xf numFmtId="174" fontId="5" fillId="3" borderId="27" xfId="0" applyNumberFormat="1" applyFont="1" applyFill="1" applyBorder="1" applyAlignment="1"/>
    <xf numFmtId="0" fontId="9" fillId="3" borderId="0" xfId="0" applyFont="1" applyFill="1" applyAlignment="1">
      <alignment horizontal="center"/>
    </xf>
    <xf numFmtId="173" fontId="6" fillId="3" borderId="0" xfId="0" applyNumberFormat="1" applyFont="1" applyFill="1" applyAlignment="1">
      <alignment horizontal="center"/>
    </xf>
    <xf numFmtId="0" fontId="0" fillId="0" borderId="13" xfId="0" applyFont="1" applyFill="1" applyBorder="1" applyAlignment="1">
      <alignment horizontal="left" vertical="top" wrapText="1"/>
    </xf>
    <xf numFmtId="0" fontId="0" fillId="0" borderId="0" xfId="0" applyAlignment="1"/>
    <xf numFmtId="0" fontId="15" fillId="0" borderId="21" xfId="0" applyFont="1" applyFill="1" applyBorder="1" applyAlignment="1">
      <alignmen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75597</xdr:colOff>
      <xdr:row>6</xdr:row>
      <xdr:rowOff>75596</xdr:rowOff>
    </xdr:from>
    <xdr:to>
      <xdr:col>9</xdr:col>
      <xdr:colOff>574524</xdr:colOff>
      <xdr:row>13</xdr:row>
      <xdr:rowOff>0</xdr:rowOff>
    </xdr:to>
    <xdr:sp macro="" textlink="">
      <xdr:nvSpPr>
        <xdr:cNvPr id="2" name="TextBox 1">
          <a:extLst>
            <a:ext uri="{FF2B5EF4-FFF2-40B4-BE49-F238E27FC236}">
              <a16:creationId xmlns:a16="http://schemas.microsoft.com/office/drawing/2014/main" id="{34EC97C3-CFF4-464B-BFBC-F0D17FFA844B}"/>
            </a:ext>
          </a:extLst>
        </xdr:cNvPr>
        <xdr:cNvSpPr txBox="1"/>
      </xdr:nvSpPr>
      <xdr:spPr>
        <a:xfrm>
          <a:off x="9719660" y="1242409"/>
          <a:ext cx="4201770" cy="1674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Guidance note:</a:t>
          </a:r>
          <a:r>
            <a:rPr lang="en-US" sz="1100"/>
            <a:t> Where the feeder fund holds direct investments (i.e. "</a:t>
          </a:r>
          <a:r>
            <a:rPr lang="en-US" sz="1100" baseline="0"/>
            <a:t>Investment in Master Fund as a % of Feeder NAV" &lt;100%)</a:t>
          </a:r>
          <a:r>
            <a:rPr lang="en-US" sz="1100"/>
            <a:t>, investors will need additional information:</a:t>
          </a:r>
        </a:p>
        <a:p>
          <a:pPr lvl="1"/>
          <a:r>
            <a:rPr lang="en-US" sz="1100"/>
            <a:t>-</a:t>
          </a:r>
          <a:r>
            <a:rPr lang="en-US" sz="1100" baseline="0"/>
            <a:t> </a:t>
          </a:r>
          <a:r>
            <a:rPr lang="en-US" sz="1100"/>
            <a:t>where the direct holdings are cash (or accruals), a footnote is usually sufficient (e.g. to specif</a:t>
          </a:r>
          <a:r>
            <a:rPr lang="en-US" sz="1100" baseline="0"/>
            <a:t>y </a:t>
          </a:r>
          <a:r>
            <a:rPr lang="en-US" sz="1100"/>
            <a:t>where the cash is held)</a:t>
          </a:r>
        </a:p>
        <a:p>
          <a:pPr lvl="1"/>
          <a:r>
            <a:rPr lang="en-US" sz="1100"/>
            <a:t> - where the direct holdings are not cash (or accruals), more information is needed (asset</a:t>
          </a:r>
          <a:r>
            <a:rPr lang="en-US" sz="1100" baseline="0"/>
            <a:t>/liability</a:t>
          </a:r>
          <a:r>
            <a:rPr lang="en-US" sz="1100"/>
            <a:t> confirmation, price verification sources); a separate ATR is recommended if such separate holdings exceed 5% of the feeder fund's assets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89"/>
  <sheetViews>
    <sheetView tabSelected="1" zoomScale="70" zoomScaleNormal="70" zoomScalePageLayoutView="60" workbookViewId="0">
      <pane ySplit="5" topLeftCell="A6" activePane="bottomLeft" state="frozen"/>
      <selection pane="bottomLeft" activeCell="E75" sqref="E75"/>
    </sheetView>
  </sheetViews>
  <sheetFormatPr defaultColWidth="8.85546875" defaultRowHeight="15" outlineLevelCol="1" x14ac:dyDescent="0.25"/>
  <cols>
    <col min="1" max="1" width="3.7109375" style="1" customWidth="1"/>
    <col min="2" max="2" width="67.42578125" style="1" customWidth="1"/>
    <col min="3" max="3" width="19.140625" style="1" customWidth="1"/>
    <col min="4" max="4" width="19.28515625" style="1" customWidth="1"/>
    <col min="5" max="6" width="17.42578125" style="10" customWidth="1"/>
    <col min="7" max="7" width="17.42578125" style="1" customWidth="1"/>
    <col min="8" max="8" width="18.140625" style="1" customWidth="1"/>
    <col min="9" max="9" width="20" style="1" customWidth="1"/>
    <col min="10" max="10" width="17.7109375" style="1" customWidth="1"/>
    <col min="11" max="11" width="3.7109375" style="1" customWidth="1"/>
    <col min="12" max="12" width="9.140625" style="1" hidden="1" customWidth="1" outlineLevel="1"/>
    <col min="13" max="13" width="9.85546875" style="1" hidden="1" customWidth="1" outlineLevel="1"/>
    <col min="14" max="20" width="9.140625" style="1" hidden="1" customWidth="1" outlineLevel="1"/>
    <col min="21" max="21" width="8.85546875" style="1" collapsed="1"/>
    <col min="22" max="16384" width="8.85546875" style="1"/>
  </cols>
  <sheetData>
    <row r="1" spans="2:21" x14ac:dyDescent="0.25">
      <c r="B1" s="234" t="s">
        <v>4</v>
      </c>
      <c r="C1" s="234"/>
      <c r="D1" s="234"/>
      <c r="E1" s="234"/>
      <c r="F1" s="234"/>
      <c r="G1" s="234"/>
      <c r="H1" s="234"/>
      <c r="I1" s="234"/>
      <c r="J1" s="234"/>
    </row>
    <row r="2" spans="2:21" ht="15.75" thickBot="1" x14ac:dyDescent="0.3">
      <c r="B2" s="235" t="s">
        <v>48</v>
      </c>
      <c r="C2" s="235"/>
      <c r="D2" s="235"/>
      <c r="E2" s="235"/>
      <c r="F2" s="235"/>
      <c r="G2" s="235"/>
      <c r="H2" s="235"/>
      <c r="I2" s="235"/>
      <c r="J2" s="235"/>
      <c r="M2" s="1" t="s">
        <v>47</v>
      </c>
    </row>
    <row r="3" spans="2:21" x14ac:dyDescent="0.25">
      <c r="B3" s="235" t="s">
        <v>15</v>
      </c>
      <c r="C3" s="235"/>
      <c r="D3" s="235"/>
      <c r="E3" s="235"/>
      <c r="F3" s="235"/>
      <c r="G3" s="235"/>
      <c r="H3" s="235"/>
      <c r="I3" s="235"/>
      <c r="J3" s="235"/>
      <c r="M3" s="17" t="s">
        <v>46</v>
      </c>
    </row>
    <row r="4" spans="2:21" x14ac:dyDescent="0.25">
      <c r="B4" s="235" t="s">
        <v>42</v>
      </c>
      <c r="C4" s="235"/>
      <c r="D4" s="235"/>
      <c r="E4" s="235"/>
      <c r="F4" s="235"/>
      <c r="G4" s="235"/>
      <c r="H4" s="235"/>
      <c r="I4" s="235"/>
      <c r="J4" s="235"/>
      <c r="M4" s="18" t="s">
        <v>43</v>
      </c>
    </row>
    <row r="5" spans="2:21" x14ac:dyDescent="0.25">
      <c r="B5" s="235" t="s">
        <v>44</v>
      </c>
      <c r="C5" s="235"/>
      <c r="D5" s="235"/>
      <c r="E5" s="235"/>
      <c r="F5" s="235"/>
      <c r="G5" s="235"/>
      <c r="H5" s="235"/>
      <c r="I5" s="235"/>
      <c r="J5" s="235"/>
      <c r="M5" s="18" t="s">
        <v>44</v>
      </c>
    </row>
    <row r="6" spans="2:21" ht="15.75" thickBot="1" x14ac:dyDescent="0.3">
      <c r="B6" s="2"/>
      <c r="C6" s="2"/>
      <c r="D6" s="2"/>
      <c r="E6" s="3"/>
      <c r="F6" s="3"/>
      <c r="G6" s="2"/>
      <c r="H6" s="2"/>
      <c r="I6" s="2"/>
      <c r="M6" s="19" t="s">
        <v>45</v>
      </c>
    </row>
    <row r="7" spans="2:21" ht="45.95" customHeight="1" x14ac:dyDescent="0.25">
      <c r="B7" s="216" t="s">
        <v>91</v>
      </c>
      <c r="C7" s="26" t="str">
        <f>"Reported NAV ("&amp;$B$5&amp;")"</f>
        <v>Reported NAV (USD)</v>
      </c>
      <c r="D7" s="34" t="s">
        <v>14</v>
      </c>
      <c r="E7" s="34" t="str">
        <f>"Investment in Master ("&amp;$B$5&amp;")"</f>
        <v>Investment in Master (USD)</v>
      </c>
      <c r="F7" s="200" t="s">
        <v>52</v>
      </c>
    </row>
    <row r="8" spans="2:21" x14ac:dyDescent="0.25">
      <c r="B8" s="217" t="str">
        <f>B2</f>
        <v>Fund Name</v>
      </c>
      <c r="C8" s="214">
        <v>120000000</v>
      </c>
      <c r="D8" s="5"/>
      <c r="E8" s="201"/>
      <c r="F8" s="202"/>
      <c r="G8" s="136"/>
    </row>
    <row r="9" spans="2:21" x14ac:dyDescent="0.25">
      <c r="B9" s="218" t="s">
        <v>13</v>
      </c>
      <c r="C9" s="14"/>
      <c r="D9" s="12"/>
      <c r="E9" s="201"/>
      <c r="F9" s="203"/>
      <c r="G9" s="123"/>
    </row>
    <row r="10" spans="2:21" x14ac:dyDescent="0.25">
      <c r="B10" s="219" t="s">
        <v>49</v>
      </c>
      <c r="C10" s="51">
        <v>113000000</v>
      </c>
      <c r="D10" s="50">
        <f>E10/$C$8</f>
        <v>0.93333333333333335</v>
      </c>
      <c r="E10" s="51">
        <v>112000000</v>
      </c>
      <c r="F10" s="204">
        <f>IFERROR((E10/C10),0)</f>
        <v>0.99115044247787609</v>
      </c>
      <c r="G10" s="100"/>
      <c r="H10" s="118"/>
      <c r="I10" s="118"/>
      <c r="U10" s="123"/>
    </row>
    <row r="11" spans="2:21" x14ac:dyDescent="0.25">
      <c r="B11" s="220" t="s">
        <v>50</v>
      </c>
      <c r="C11" s="52">
        <v>8500000</v>
      </c>
      <c r="D11" s="4">
        <f>E11/$C$8</f>
        <v>6.6666666666666666E-2</v>
      </c>
      <c r="E11" s="52">
        <v>8000000</v>
      </c>
      <c r="F11" s="205">
        <f>IFERROR((E11/C11),0)</f>
        <v>0.94117647058823528</v>
      </c>
    </row>
    <row r="12" spans="2:21" ht="15.75" thickBot="1" x14ac:dyDescent="0.3">
      <c r="B12" s="220" t="s">
        <v>51</v>
      </c>
      <c r="C12" s="52"/>
      <c r="D12" s="4">
        <f>E12/$C$8</f>
        <v>0</v>
      </c>
      <c r="E12" s="52"/>
      <c r="F12" s="206">
        <f>IFERROR((E12/C12),0)</f>
        <v>0</v>
      </c>
    </row>
    <row r="13" spans="2:21" ht="15.75" thickBot="1" x14ac:dyDescent="0.3">
      <c r="B13" s="221" t="s">
        <v>2</v>
      </c>
      <c r="C13" s="215">
        <f>SUM(C10:C12)</f>
        <v>121500000</v>
      </c>
      <c r="D13" s="116">
        <f>SUM(D10:D12)</f>
        <v>1</v>
      </c>
      <c r="E13" s="117">
        <f>SUM(E10:E12)</f>
        <v>120000000</v>
      </c>
      <c r="F13" s="207"/>
      <c r="G13" s="16"/>
      <c r="H13" s="4"/>
      <c r="I13" s="7"/>
      <c r="J13" s="4"/>
    </row>
    <row r="14" spans="2:21" ht="15.75" thickBot="1" x14ac:dyDescent="0.3">
      <c r="B14" s="20"/>
      <c r="C14" s="7"/>
      <c r="D14" s="4"/>
      <c r="E14" s="5"/>
      <c r="F14" s="5"/>
      <c r="G14" s="5"/>
      <c r="H14" s="4"/>
      <c r="I14" s="7"/>
      <c r="J14" s="4"/>
    </row>
    <row r="15" spans="2:21" ht="14.1" customHeight="1" x14ac:dyDescent="0.25">
      <c r="B15" s="31" t="s">
        <v>89</v>
      </c>
      <c r="C15" s="32"/>
      <c r="D15" s="174" t="str">
        <f>"Assets ("&amp;$B$5&amp;")"</f>
        <v>Assets (USD)</v>
      </c>
      <c r="E15" s="29" t="s">
        <v>0</v>
      </c>
      <c r="F15" s="174"/>
      <c r="G15" s="28" t="str">
        <f>"Liabilities ("&amp;$B$5&amp;")"</f>
        <v>Liabilities (USD)</v>
      </c>
      <c r="H15" s="29" t="s">
        <v>3</v>
      </c>
      <c r="I15" s="172" t="str">
        <f>"Net ("&amp;$B$5&amp;")"</f>
        <v>Net (USD)</v>
      </c>
      <c r="J15" s="29" t="s">
        <v>1</v>
      </c>
    </row>
    <row r="16" spans="2:21" x14ac:dyDescent="0.25">
      <c r="B16" s="30" t="s">
        <v>54</v>
      </c>
      <c r="C16" s="7"/>
      <c r="D16" s="195">
        <v>117594000</v>
      </c>
      <c r="E16" s="56">
        <f>D16/$D$20</f>
        <v>0.78347007004952907</v>
      </c>
      <c r="F16" s="181"/>
      <c r="G16" s="53">
        <v>-30085560</v>
      </c>
      <c r="H16" s="74">
        <f>G16/$G$20</f>
        <v>0.99972618944766034</v>
      </c>
      <c r="I16" s="55">
        <f>D16+G16</f>
        <v>87508440</v>
      </c>
      <c r="J16" s="56">
        <f>I16/$I$20</f>
        <v>0.72923700000000002</v>
      </c>
    </row>
    <row r="17" spans="2:14" x14ac:dyDescent="0.25">
      <c r="B17" s="99" t="s">
        <v>29</v>
      </c>
      <c r="C17" s="7"/>
      <c r="D17" s="195">
        <v>32450000</v>
      </c>
      <c r="E17" s="56">
        <f>D17/$D$20</f>
        <v>0.21619813743139291</v>
      </c>
      <c r="F17" s="176"/>
      <c r="G17" s="54">
        <v>0</v>
      </c>
      <c r="H17" s="56">
        <f>G17/$G$20</f>
        <v>0</v>
      </c>
      <c r="I17" s="15">
        <f>D17+G17</f>
        <v>32450000</v>
      </c>
      <c r="J17" s="56">
        <f>I17/$I$20</f>
        <v>0.27041666666666669</v>
      </c>
    </row>
    <row r="18" spans="2:14" x14ac:dyDescent="0.25">
      <c r="B18" s="30" t="s">
        <v>62</v>
      </c>
      <c r="C18" s="7"/>
      <c r="D18" s="195">
        <v>0</v>
      </c>
      <c r="E18" s="56">
        <f>D18/$D$20</f>
        <v>0</v>
      </c>
      <c r="F18" s="176"/>
      <c r="G18" s="54">
        <v>0</v>
      </c>
      <c r="H18" s="56">
        <f>G18/$G$20</f>
        <v>0</v>
      </c>
      <c r="I18" s="15">
        <f>D18+G18</f>
        <v>0</v>
      </c>
      <c r="J18" s="56">
        <f>I18/$I$20</f>
        <v>0</v>
      </c>
    </row>
    <row r="19" spans="2:14" ht="15.75" thickBot="1" x14ac:dyDescent="0.3">
      <c r="B19" s="99" t="s">
        <v>18</v>
      </c>
      <c r="C19" s="7"/>
      <c r="D19" s="195">
        <v>49800</v>
      </c>
      <c r="E19" s="56">
        <f>D19/$D$20</f>
        <v>3.3179251907806983E-4</v>
      </c>
      <c r="F19" s="176"/>
      <c r="G19" s="54">
        <v>-8240</v>
      </c>
      <c r="H19" s="56">
        <f>G19/$G$20</f>
        <v>2.7381055233968461E-4</v>
      </c>
      <c r="I19" s="15">
        <f>D19+G19</f>
        <v>41560</v>
      </c>
      <c r="J19" s="56">
        <f>I19/$I$20</f>
        <v>3.4633333333333331E-4</v>
      </c>
    </row>
    <row r="20" spans="2:14" ht="15.75" thickBot="1" x14ac:dyDescent="0.3">
      <c r="B20" s="49" t="s">
        <v>12</v>
      </c>
      <c r="C20" s="194"/>
      <c r="D20" s="196">
        <f>SUM(D16:D19)</f>
        <v>150093800</v>
      </c>
      <c r="E20" s="58">
        <f>SUM(E16:E19)</f>
        <v>1</v>
      </c>
      <c r="F20" s="179"/>
      <c r="G20" s="59">
        <f>SUM(G16:G19)</f>
        <v>-30093800</v>
      </c>
      <c r="H20" s="58">
        <f>SUM(H16:H19)</f>
        <v>1</v>
      </c>
      <c r="I20" s="57">
        <f>SUM(I16:I19)</f>
        <v>120000000</v>
      </c>
      <c r="J20" s="58">
        <f>SUM(J16:J19)</f>
        <v>1</v>
      </c>
      <c r="M20" s="1" t="b">
        <f>I20=C8</f>
        <v>1</v>
      </c>
      <c r="N20" s="1" t="s">
        <v>16</v>
      </c>
    </row>
    <row r="21" spans="2:14" ht="15.75" thickBot="1" x14ac:dyDescent="0.3">
      <c r="B21" s="7"/>
      <c r="C21" s="7"/>
      <c r="D21" s="6"/>
      <c r="E21" s="5"/>
      <c r="F21" s="5"/>
      <c r="G21" s="12"/>
      <c r="H21" s="12"/>
      <c r="I21" s="15"/>
      <c r="J21" s="12"/>
    </row>
    <row r="22" spans="2:14" ht="17.100000000000001" customHeight="1" x14ac:dyDescent="0.25">
      <c r="B22" s="23" t="s">
        <v>95</v>
      </c>
      <c r="C22" s="24"/>
      <c r="D22" s="193" t="str">
        <f>"Assets ("&amp;$B$5&amp;")"</f>
        <v>Assets (USD)</v>
      </c>
      <c r="E22" s="45" t="s">
        <v>0</v>
      </c>
      <c r="F22" s="174"/>
      <c r="G22" s="28" t="str">
        <f>"Liabilities ("&amp;$B$5&amp;")"</f>
        <v>Liabilities (USD)</v>
      </c>
      <c r="H22" s="29" t="s">
        <v>3</v>
      </c>
      <c r="I22" s="172" t="str">
        <f>"Net ("&amp;$B$5&amp;")"</f>
        <v>Net (USD)</v>
      </c>
      <c r="J22" s="29" t="s">
        <v>1</v>
      </c>
    </row>
    <row r="23" spans="2:14" x14ac:dyDescent="0.25">
      <c r="B23" s="121" t="s">
        <v>69</v>
      </c>
      <c r="C23" s="21"/>
      <c r="D23" s="197">
        <f>SUM(D24:D26)</f>
        <v>145829800</v>
      </c>
      <c r="E23" s="60">
        <f>SUM(E24:E26)</f>
        <v>0.97159109836648816</v>
      </c>
      <c r="F23" s="175"/>
      <c r="G23" s="101">
        <f>SUM(G24:G26)</f>
        <v>-30093800</v>
      </c>
      <c r="H23" s="60">
        <f>SUM(H24:H26)</f>
        <v>1</v>
      </c>
      <c r="I23" s="173">
        <f>SUM(I24:I26)</f>
        <v>115736000</v>
      </c>
      <c r="J23" s="60">
        <f>SUM(J24:J26)</f>
        <v>0.96446666666666669</v>
      </c>
    </row>
    <row r="24" spans="2:14" x14ac:dyDescent="0.25">
      <c r="B24" s="119" t="s">
        <v>70</v>
      </c>
      <c r="C24" s="7"/>
      <c r="D24" s="198">
        <f>145780000</f>
        <v>145780000</v>
      </c>
      <c r="E24" s="56">
        <f>D24/$D$28</f>
        <v>0.97125930584741005</v>
      </c>
      <c r="F24" s="176"/>
      <c r="G24" s="140">
        <v>-30085560</v>
      </c>
      <c r="H24" s="56">
        <f>G24/$G$28</f>
        <v>0.99972618944766034</v>
      </c>
      <c r="I24" s="75">
        <f>D24+G24</f>
        <v>115694440</v>
      </c>
      <c r="J24" s="61">
        <f>I24/$I$28</f>
        <v>0.96412033333333336</v>
      </c>
    </row>
    <row r="25" spans="2:14" x14ac:dyDescent="0.25">
      <c r="B25" s="30" t="s">
        <v>74</v>
      </c>
      <c r="C25" s="7"/>
      <c r="D25" s="198">
        <v>0</v>
      </c>
      <c r="E25" s="56">
        <f>D25/$D$28</f>
        <v>0</v>
      </c>
      <c r="F25" s="176"/>
      <c r="G25" s="140">
        <v>0</v>
      </c>
      <c r="H25" s="56">
        <f>G25/$G$28</f>
        <v>0</v>
      </c>
      <c r="I25" s="76">
        <f>D25+G25</f>
        <v>0</v>
      </c>
      <c r="J25" s="62">
        <f>I25/$I$28</f>
        <v>0</v>
      </c>
      <c r="M25" s="1" t="s">
        <v>31</v>
      </c>
    </row>
    <row r="26" spans="2:14" x14ac:dyDescent="0.25">
      <c r="B26" s="30" t="s">
        <v>64</v>
      </c>
      <c r="C26" s="7"/>
      <c r="D26" s="198">
        <v>49800</v>
      </c>
      <c r="E26" s="56">
        <f>D26/$D$28</f>
        <v>3.3179251907806983E-4</v>
      </c>
      <c r="F26" s="176"/>
      <c r="G26" s="140">
        <v>-8240</v>
      </c>
      <c r="H26" s="56">
        <f>G26/$G$28</f>
        <v>2.7381055233968461E-4</v>
      </c>
      <c r="I26" s="78">
        <f>D26+G26</f>
        <v>41560</v>
      </c>
      <c r="J26" s="63">
        <f>I26/$I$28</f>
        <v>3.4633333333333331E-4</v>
      </c>
    </row>
    <row r="27" spans="2:14" ht="15.75" thickBot="1" x14ac:dyDescent="0.3">
      <c r="B27" s="115" t="s">
        <v>30</v>
      </c>
      <c r="C27" s="48"/>
      <c r="D27" s="199">
        <f>4313800-49800</f>
        <v>4264000</v>
      </c>
      <c r="E27" s="71">
        <f>D27/$D$28</f>
        <v>2.8408901633511844E-2</v>
      </c>
      <c r="F27" s="177"/>
      <c r="G27" s="171">
        <v>0</v>
      </c>
      <c r="H27" s="178">
        <f>G27/$G$28</f>
        <v>0</v>
      </c>
      <c r="I27" s="64">
        <f>D27+G27</f>
        <v>4264000</v>
      </c>
      <c r="J27" s="65">
        <f>I27/$I$28</f>
        <v>3.5533333333333333E-2</v>
      </c>
    </row>
    <row r="28" spans="2:14" s="13" customFormat="1" ht="15.75" thickBot="1" x14ac:dyDescent="0.3">
      <c r="B28" s="49" t="s">
        <v>2</v>
      </c>
      <c r="C28" s="194"/>
      <c r="D28" s="196">
        <f>SUM(D24:D27)</f>
        <v>150093800</v>
      </c>
      <c r="E28" s="66">
        <f>SUM(E24:E27)</f>
        <v>1</v>
      </c>
      <c r="F28" s="179"/>
      <c r="G28" s="170">
        <f>SUM(G24:G27)</f>
        <v>-30093800</v>
      </c>
      <c r="H28" s="180">
        <f>SUM(H24:H27)</f>
        <v>1</v>
      </c>
      <c r="I28" s="67">
        <f>SUM(I24:I27)</f>
        <v>120000000</v>
      </c>
      <c r="J28" s="66">
        <f>SUM(J24:J27)</f>
        <v>1</v>
      </c>
      <c r="M28" s="1" t="b">
        <f>I28=$C$8</f>
        <v>1</v>
      </c>
    </row>
    <row r="29" spans="2:14" s="13" customFormat="1" ht="15.75" thickBot="1" x14ac:dyDescent="0.3">
      <c r="B29" s="16"/>
      <c r="C29" s="5"/>
      <c r="D29" s="6"/>
      <c r="E29" s="11"/>
      <c r="F29" s="11"/>
      <c r="G29" s="8"/>
      <c r="H29" s="11"/>
      <c r="I29" s="15"/>
      <c r="J29" s="11"/>
    </row>
    <row r="30" spans="2:14" ht="63" customHeight="1" x14ac:dyDescent="0.25">
      <c r="B30" s="139" t="s">
        <v>88</v>
      </c>
      <c r="C30" s="46" t="s">
        <v>103</v>
      </c>
      <c r="D30" s="44" t="str">
        <f>"Assets ("&amp;$B$5&amp;")"</f>
        <v>Assets (USD)</v>
      </c>
      <c r="E30" s="45" t="s">
        <v>5</v>
      </c>
      <c r="F30" s="33" t="s">
        <v>103</v>
      </c>
      <c r="G30" s="27" t="str">
        <f>"Liabilities ("&amp;$B$5&amp;")"</f>
        <v>Liabilities (USD)</v>
      </c>
      <c r="H30" s="29" t="s">
        <v>8</v>
      </c>
      <c r="I30" s="47" t="str">
        <f>"Net ("&amp;$B$5&amp;")"</f>
        <v>Net (USD)</v>
      </c>
      <c r="J30" s="29" t="s">
        <v>1</v>
      </c>
    </row>
    <row r="31" spans="2:14" x14ac:dyDescent="0.25">
      <c r="B31" s="114" t="s">
        <v>63</v>
      </c>
      <c r="C31" s="70">
        <f t="shared" ref="C31:J31" si="0">SUM(C32:C36)</f>
        <v>27</v>
      </c>
      <c r="D31" s="106">
        <f t="shared" si="0"/>
        <v>145780000</v>
      </c>
      <c r="E31" s="71">
        <f t="shared" si="0"/>
        <v>0.97125930584741016</v>
      </c>
      <c r="F31" s="70">
        <f t="shared" si="0"/>
        <v>13</v>
      </c>
      <c r="G31" s="104">
        <f>SUM(G32:G36)</f>
        <v>-30093800</v>
      </c>
      <c r="H31" s="72">
        <f t="shared" si="0"/>
        <v>1</v>
      </c>
      <c r="I31" s="73">
        <f t="shared" si="0"/>
        <v>115686200</v>
      </c>
      <c r="J31" s="72">
        <f t="shared" si="0"/>
        <v>0.96405166666666664</v>
      </c>
    </row>
    <row r="32" spans="2:14" x14ac:dyDescent="0.25">
      <c r="B32" s="35" t="s">
        <v>76</v>
      </c>
      <c r="C32" s="141">
        <v>27</v>
      </c>
      <c r="D32" s="143">
        <v>145730200</v>
      </c>
      <c r="E32" s="74">
        <f>D32/$D$43</f>
        <v>0.97092751332833205</v>
      </c>
      <c r="F32" s="146">
        <v>13</v>
      </c>
      <c r="G32" s="148">
        <v>-30085560</v>
      </c>
      <c r="H32" s="74">
        <f>G32/$G$31</f>
        <v>0.99972618944766034</v>
      </c>
      <c r="I32" s="75">
        <f>D32+G32</f>
        <v>115644640</v>
      </c>
      <c r="J32" s="74">
        <f>(D32+G32)/$C$8</f>
        <v>0.9637053333333333</v>
      </c>
    </row>
    <row r="33" spans="2:17" x14ac:dyDescent="0.25">
      <c r="B33" s="36" t="s">
        <v>55</v>
      </c>
      <c r="C33" s="142">
        <v>0</v>
      </c>
      <c r="D33" s="144">
        <v>0</v>
      </c>
      <c r="E33" s="56">
        <f>D33/$D$43</f>
        <v>0</v>
      </c>
      <c r="F33" s="147">
        <v>0</v>
      </c>
      <c r="G33" s="149">
        <v>0</v>
      </c>
      <c r="H33" s="56">
        <f>G33/$G$31</f>
        <v>0</v>
      </c>
      <c r="I33" s="76">
        <f>D33+G33</f>
        <v>0</v>
      </c>
      <c r="J33" s="56">
        <f>(D33+G33)/$C$8</f>
        <v>0</v>
      </c>
    </row>
    <row r="34" spans="2:17" x14ac:dyDescent="0.25">
      <c r="B34" s="36" t="s">
        <v>56</v>
      </c>
      <c r="C34" s="142">
        <v>0</v>
      </c>
      <c r="D34" s="144">
        <v>0</v>
      </c>
      <c r="E34" s="56">
        <f>D34/$D$43</f>
        <v>0</v>
      </c>
      <c r="F34" s="147">
        <v>0</v>
      </c>
      <c r="G34" s="149">
        <v>0</v>
      </c>
      <c r="H34" s="56">
        <f>G34/$G$31</f>
        <v>0</v>
      </c>
      <c r="I34" s="76">
        <f>D34+G34</f>
        <v>0</v>
      </c>
      <c r="J34" s="56">
        <f>(D34+G34)/$C$8</f>
        <v>0</v>
      </c>
    </row>
    <row r="35" spans="2:17" x14ac:dyDescent="0.25">
      <c r="B35" s="36" t="s">
        <v>75</v>
      </c>
      <c r="C35" s="142">
        <v>0</v>
      </c>
      <c r="D35" s="144">
        <v>0</v>
      </c>
      <c r="E35" s="56">
        <f>D35/$D$43</f>
        <v>0</v>
      </c>
      <c r="F35" s="147">
        <v>0</v>
      </c>
      <c r="G35" s="149">
        <v>0</v>
      </c>
      <c r="H35" s="56">
        <f>G35/$G$31</f>
        <v>0</v>
      </c>
      <c r="I35" s="76">
        <f>D35+G35</f>
        <v>0</v>
      </c>
      <c r="J35" s="56">
        <f>(D35+G35)/$C$8</f>
        <v>0</v>
      </c>
    </row>
    <row r="36" spans="2:17" x14ac:dyDescent="0.25">
      <c r="B36" s="120" t="s">
        <v>72</v>
      </c>
      <c r="C36" s="98" t="s">
        <v>17</v>
      </c>
      <c r="D36" s="145">
        <v>49800</v>
      </c>
      <c r="E36" s="77">
        <f>D36/$D$43</f>
        <v>3.3179251907806983E-4</v>
      </c>
      <c r="F36" s="102" t="s">
        <v>17</v>
      </c>
      <c r="G36" s="150">
        <v>-8240</v>
      </c>
      <c r="H36" s="77">
        <f>G36/$G$31</f>
        <v>2.7381055233968461E-4</v>
      </c>
      <c r="I36" s="78">
        <f>D36+G36</f>
        <v>41560</v>
      </c>
      <c r="J36" s="77">
        <f>(D36+G36)/$C$8</f>
        <v>3.4633333333333331E-4</v>
      </c>
    </row>
    <row r="37" spans="2:17" x14ac:dyDescent="0.25">
      <c r="B37" s="114" t="s">
        <v>61</v>
      </c>
      <c r="C37" s="79">
        <f t="shared" ref="C37:J37" si="1">SUM(C38:C42)</f>
        <v>3</v>
      </c>
      <c r="D37" s="105">
        <f t="shared" si="1"/>
        <v>4313800</v>
      </c>
      <c r="E37" s="80">
        <f t="shared" si="1"/>
        <v>2.8740694152589914E-2</v>
      </c>
      <c r="F37" s="79">
        <f t="shared" si="1"/>
        <v>0</v>
      </c>
      <c r="G37" s="103">
        <f t="shared" si="1"/>
        <v>0</v>
      </c>
      <c r="H37" s="71">
        <f t="shared" si="1"/>
        <v>0</v>
      </c>
      <c r="I37" s="81">
        <f t="shared" si="1"/>
        <v>4313800</v>
      </c>
      <c r="J37" s="71">
        <f t="shared" si="1"/>
        <v>3.5948333333333332E-2</v>
      </c>
    </row>
    <row r="38" spans="2:17" x14ac:dyDescent="0.25">
      <c r="B38" s="36" t="s">
        <v>57</v>
      </c>
      <c r="C38" s="146">
        <v>0</v>
      </c>
      <c r="D38" s="152">
        <v>0</v>
      </c>
      <c r="E38" s="74">
        <f>D38/$D$43</f>
        <v>0</v>
      </c>
      <c r="F38" s="146">
        <v>0</v>
      </c>
      <c r="G38" s="148">
        <v>0</v>
      </c>
      <c r="H38" s="74">
        <f>G38/$G$31</f>
        <v>0</v>
      </c>
      <c r="I38" s="82">
        <f>D38+G38</f>
        <v>0</v>
      </c>
      <c r="J38" s="74">
        <f>(D38+G38)/$C$8</f>
        <v>0</v>
      </c>
    </row>
    <row r="39" spans="2:17" x14ac:dyDescent="0.25">
      <c r="B39" s="36" t="s">
        <v>58</v>
      </c>
      <c r="C39" s="147">
        <v>0</v>
      </c>
      <c r="D39" s="140">
        <v>0</v>
      </c>
      <c r="E39" s="56">
        <f>D39/$D$43</f>
        <v>0</v>
      </c>
      <c r="F39" s="147">
        <v>0</v>
      </c>
      <c r="G39" s="149">
        <v>0</v>
      </c>
      <c r="H39" s="56">
        <f>G39/$G$31</f>
        <v>0</v>
      </c>
      <c r="I39" s="83">
        <f>D39+G39</f>
        <v>0</v>
      </c>
      <c r="J39" s="56">
        <f>(D39+G39)/$C$8</f>
        <v>0</v>
      </c>
    </row>
    <row r="40" spans="2:17" x14ac:dyDescent="0.25">
      <c r="B40" s="36" t="s">
        <v>97</v>
      </c>
      <c r="C40" s="147">
        <v>0</v>
      </c>
      <c r="D40" s="140">
        <v>0</v>
      </c>
      <c r="E40" s="56">
        <f>D40/$D$43</f>
        <v>0</v>
      </c>
      <c r="F40" s="147">
        <v>0</v>
      </c>
      <c r="G40" s="149">
        <v>0</v>
      </c>
      <c r="H40" s="56">
        <f>G40/$G$31</f>
        <v>0</v>
      </c>
      <c r="I40" s="83">
        <f>D40+G40</f>
        <v>0</v>
      </c>
      <c r="J40" s="56">
        <f>(D40+G40)/$C$8</f>
        <v>0</v>
      </c>
    </row>
    <row r="41" spans="2:17" x14ac:dyDescent="0.25">
      <c r="B41" s="36" t="s">
        <v>59</v>
      </c>
      <c r="C41" s="147">
        <v>0</v>
      </c>
      <c r="D41" s="140">
        <v>0</v>
      </c>
      <c r="E41" s="56">
        <f>D41/$D$43</f>
        <v>0</v>
      </c>
      <c r="F41" s="147">
        <v>0</v>
      </c>
      <c r="G41" s="149">
        <v>0</v>
      </c>
      <c r="H41" s="56">
        <f>G41/$G$31</f>
        <v>0</v>
      </c>
      <c r="I41" s="83">
        <f>D41+G41</f>
        <v>0</v>
      </c>
      <c r="J41" s="56">
        <f>(D41+G41)/$C$8</f>
        <v>0</v>
      </c>
    </row>
    <row r="42" spans="2:17" ht="15.75" thickBot="1" x14ac:dyDescent="0.3">
      <c r="B42" s="36" t="s">
        <v>60</v>
      </c>
      <c r="C42" s="151">
        <v>3</v>
      </c>
      <c r="D42" s="153">
        <v>4313800</v>
      </c>
      <c r="E42" s="84">
        <f>D42/$D$43</f>
        <v>2.8740694152589914E-2</v>
      </c>
      <c r="F42" s="154">
        <v>0</v>
      </c>
      <c r="G42" s="150">
        <v>0</v>
      </c>
      <c r="H42" s="77">
        <f>G42/$G$31</f>
        <v>0</v>
      </c>
      <c r="I42" s="85">
        <f>D42+G42</f>
        <v>4313800</v>
      </c>
      <c r="J42" s="77">
        <f>(D42+G42)/$C$8</f>
        <v>3.5948333333333332E-2</v>
      </c>
    </row>
    <row r="43" spans="2:17" s="13" customFormat="1" ht="15.75" thickBot="1" x14ac:dyDescent="0.3">
      <c r="B43" s="22" t="s">
        <v>96</v>
      </c>
      <c r="C43" s="86">
        <f t="shared" ref="C43:J43" si="2">C37+C31</f>
        <v>30</v>
      </c>
      <c r="D43" s="87">
        <f t="shared" si="2"/>
        <v>150093800</v>
      </c>
      <c r="E43" s="88">
        <f t="shared" si="2"/>
        <v>1</v>
      </c>
      <c r="F43" s="89">
        <f t="shared" si="2"/>
        <v>13</v>
      </c>
      <c r="G43" s="90">
        <f t="shared" si="2"/>
        <v>-30093800</v>
      </c>
      <c r="H43" s="58">
        <f t="shared" si="2"/>
        <v>1</v>
      </c>
      <c r="I43" s="90">
        <f t="shared" si="2"/>
        <v>120000000</v>
      </c>
      <c r="J43" s="58">
        <f t="shared" si="2"/>
        <v>1</v>
      </c>
      <c r="M43" s="1" t="b">
        <f>I43=$C$8</f>
        <v>1</v>
      </c>
    </row>
    <row r="44" spans="2:17" ht="27" customHeight="1" thickBot="1" x14ac:dyDescent="0.3">
      <c r="C44" s="238" t="s">
        <v>101</v>
      </c>
      <c r="D44" s="238"/>
      <c r="E44" s="238"/>
      <c r="F44" s="238"/>
      <c r="G44" s="238"/>
      <c r="H44" s="238"/>
      <c r="I44" s="238"/>
      <c r="J44" s="238"/>
      <c r="M44" s="13"/>
      <c r="N44" s="13"/>
      <c r="O44" s="13"/>
      <c r="P44" s="13"/>
      <c r="Q44" s="13"/>
    </row>
    <row r="45" spans="2:17" ht="30.75" thickBot="1" x14ac:dyDescent="0.3">
      <c r="B45" s="137" t="s">
        <v>92</v>
      </c>
      <c r="C45" s="174" t="str">
        <f>"Net ("&amp;$B$5&amp;")"</f>
        <v>Net (USD)</v>
      </c>
      <c r="D45" s="37" t="s">
        <v>1</v>
      </c>
      <c r="E45" s="38" t="s">
        <v>24</v>
      </c>
      <c r="F45" s="236" t="s">
        <v>94</v>
      </c>
      <c r="G45" s="237"/>
      <c r="H45" s="237"/>
      <c r="I45" s="237"/>
    </row>
    <row r="46" spans="2:17" x14ac:dyDescent="0.25">
      <c r="B46" s="222" t="s">
        <v>32</v>
      </c>
      <c r="C46" s="208">
        <v>55000000</v>
      </c>
      <c r="D46" s="91">
        <f t="shared" ref="D46:D60" si="3">C46/$C$8</f>
        <v>0.45833333333333331</v>
      </c>
      <c r="E46" s="127" t="s">
        <v>25</v>
      </c>
      <c r="F46" s="124"/>
      <c r="G46" s="164" t="s">
        <v>99</v>
      </c>
      <c r="H46" s="165"/>
      <c r="I46" s="166"/>
    </row>
    <row r="47" spans="2:17" ht="15.75" thickBot="1" x14ac:dyDescent="0.3">
      <c r="B47" s="222" t="s">
        <v>33</v>
      </c>
      <c r="C47" s="208">
        <v>38000000</v>
      </c>
      <c r="D47" s="91">
        <f t="shared" si="3"/>
        <v>0.31666666666666665</v>
      </c>
      <c r="E47" s="127" t="s">
        <v>26</v>
      </c>
      <c r="G47" s="167" t="s">
        <v>98</v>
      </c>
      <c r="H47" s="168"/>
      <c r="I47" s="169"/>
    </row>
    <row r="48" spans="2:17" ht="16.5" customHeight="1" x14ac:dyDescent="0.25">
      <c r="B48" s="222" t="s">
        <v>34</v>
      </c>
      <c r="C48" s="208">
        <v>11000000</v>
      </c>
      <c r="D48" s="91">
        <f t="shared" si="3"/>
        <v>9.166666666666666E-2</v>
      </c>
      <c r="E48" s="127" t="s">
        <v>27</v>
      </c>
      <c r="G48" s="231" t="s">
        <v>82</v>
      </c>
      <c r="H48" s="232"/>
      <c r="I48" s="233"/>
    </row>
    <row r="49" spans="2:14" x14ac:dyDescent="0.25">
      <c r="B49" s="222" t="s">
        <v>35</v>
      </c>
      <c r="C49" s="208">
        <v>6000000</v>
      </c>
      <c r="D49" s="91">
        <f t="shared" si="3"/>
        <v>0.05</v>
      </c>
      <c r="E49" s="127" t="s">
        <v>27</v>
      </c>
      <c r="G49" s="158" t="s">
        <v>82</v>
      </c>
      <c r="H49" s="159"/>
      <c r="I49" s="160"/>
    </row>
    <row r="50" spans="2:14" x14ac:dyDescent="0.25">
      <c r="B50" s="222" t="s">
        <v>36</v>
      </c>
      <c r="C50" s="208">
        <v>2078740</v>
      </c>
      <c r="D50" s="91">
        <f t="shared" si="3"/>
        <v>1.7322833333333332E-2</v>
      </c>
      <c r="E50" s="127" t="s">
        <v>28</v>
      </c>
      <c r="G50" s="158" t="s">
        <v>82</v>
      </c>
      <c r="H50" s="159"/>
      <c r="I50" s="160"/>
    </row>
    <row r="51" spans="2:14" x14ac:dyDescent="0.25">
      <c r="B51" s="222" t="s">
        <v>37</v>
      </c>
      <c r="C51" s="208">
        <v>3565900</v>
      </c>
      <c r="D51" s="91">
        <f t="shared" si="3"/>
        <v>2.9715833333333334E-2</v>
      </c>
      <c r="E51" s="127" t="s">
        <v>28</v>
      </c>
      <c r="G51" s="158" t="s">
        <v>82</v>
      </c>
      <c r="H51" s="159"/>
      <c r="I51" s="160"/>
    </row>
    <row r="52" spans="2:14" x14ac:dyDescent="0.25">
      <c r="B52" s="222" t="s">
        <v>38</v>
      </c>
      <c r="C52" s="208">
        <v>0</v>
      </c>
      <c r="D52" s="91">
        <f t="shared" si="3"/>
        <v>0</v>
      </c>
      <c r="E52" s="127" t="s">
        <v>28</v>
      </c>
      <c r="G52" s="158" t="s">
        <v>82</v>
      </c>
      <c r="H52" s="159"/>
      <c r="I52" s="160"/>
    </row>
    <row r="53" spans="2:14" x14ac:dyDescent="0.25">
      <c r="B53" s="222" t="s">
        <v>39</v>
      </c>
      <c r="C53" s="208">
        <v>0</v>
      </c>
      <c r="D53" s="91">
        <f t="shared" si="3"/>
        <v>0</v>
      </c>
      <c r="E53" s="127" t="s">
        <v>28</v>
      </c>
      <c r="G53" s="158" t="s">
        <v>82</v>
      </c>
      <c r="H53" s="159"/>
      <c r="I53" s="160"/>
    </row>
    <row r="54" spans="2:14" x14ac:dyDescent="0.25">
      <c r="B54" s="222" t="s">
        <v>40</v>
      </c>
      <c r="C54" s="208">
        <v>0</v>
      </c>
      <c r="D54" s="91">
        <f t="shared" si="3"/>
        <v>0</v>
      </c>
      <c r="E54" s="127" t="s">
        <v>28</v>
      </c>
      <c r="G54" s="158" t="s">
        <v>82</v>
      </c>
      <c r="H54" s="159"/>
      <c r="I54" s="160"/>
    </row>
    <row r="55" spans="2:14" x14ac:dyDescent="0.25">
      <c r="B55" s="222" t="s">
        <v>41</v>
      </c>
      <c r="C55" s="208">
        <v>0</v>
      </c>
      <c r="D55" s="91">
        <f t="shared" si="3"/>
        <v>0</v>
      </c>
      <c r="E55" s="127" t="s">
        <v>28</v>
      </c>
      <c r="G55" s="158" t="s">
        <v>82</v>
      </c>
      <c r="H55" s="159"/>
      <c r="I55" s="160"/>
    </row>
    <row r="56" spans="2:14" x14ac:dyDescent="0.25">
      <c r="B56" s="122" t="s">
        <v>81</v>
      </c>
      <c r="C56" s="208">
        <v>0</v>
      </c>
      <c r="D56" s="91">
        <f t="shared" si="3"/>
        <v>0</v>
      </c>
      <c r="E56" s="127" t="s">
        <v>28</v>
      </c>
      <c r="G56" s="158" t="s">
        <v>82</v>
      </c>
      <c r="H56" s="159"/>
      <c r="I56" s="160"/>
    </row>
    <row r="57" spans="2:14" x14ac:dyDescent="0.25">
      <c r="B57" s="222" t="s">
        <v>77</v>
      </c>
      <c r="C57" s="208">
        <f>D40</f>
        <v>0</v>
      </c>
      <c r="D57" s="91">
        <f t="shared" si="3"/>
        <v>0</v>
      </c>
      <c r="E57" s="127" t="s">
        <v>28</v>
      </c>
      <c r="G57" s="158" t="s">
        <v>82</v>
      </c>
      <c r="H57" s="159"/>
      <c r="I57" s="160"/>
    </row>
    <row r="58" spans="2:14" x14ac:dyDescent="0.25">
      <c r="B58" s="222" t="s">
        <v>78</v>
      </c>
      <c r="C58" s="208">
        <f>D41</f>
        <v>0</v>
      </c>
      <c r="D58" s="91">
        <f t="shared" si="3"/>
        <v>0</v>
      </c>
      <c r="E58" s="127" t="s">
        <v>28</v>
      </c>
      <c r="G58" s="158" t="s">
        <v>82</v>
      </c>
      <c r="H58" s="159"/>
      <c r="I58" s="160"/>
    </row>
    <row r="59" spans="2:14" x14ac:dyDescent="0.25">
      <c r="B59" s="222" t="s">
        <v>79</v>
      </c>
      <c r="C59" s="208">
        <f>D42</f>
        <v>4313800</v>
      </c>
      <c r="D59" s="91">
        <f t="shared" si="3"/>
        <v>3.5948333333333332E-2</v>
      </c>
      <c r="E59" s="127" t="s">
        <v>28</v>
      </c>
      <c r="G59" s="158" t="s">
        <v>82</v>
      </c>
      <c r="H59" s="159"/>
      <c r="I59" s="160"/>
    </row>
    <row r="60" spans="2:14" ht="15.75" thickBot="1" x14ac:dyDescent="0.3">
      <c r="B60" s="122" t="s">
        <v>71</v>
      </c>
      <c r="C60" s="208">
        <v>41560</v>
      </c>
      <c r="D60" s="91">
        <f t="shared" si="3"/>
        <v>3.4633333333333331E-4</v>
      </c>
      <c r="E60" s="127" t="s">
        <v>28</v>
      </c>
      <c r="G60" s="161" t="s">
        <v>82</v>
      </c>
      <c r="H60" s="162"/>
      <c r="I60" s="163"/>
      <c r="M60" s="1" t="b">
        <f>C61=C8</f>
        <v>1</v>
      </c>
      <c r="N60" s="1" t="s">
        <v>22</v>
      </c>
    </row>
    <row r="61" spans="2:14" ht="15.75" thickBot="1" x14ac:dyDescent="0.3">
      <c r="B61" s="39" t="s">
        <v>2</v>
      </c>
      <c r="C61" s="209">
        <f>SUM(C46:C60)</f>
        <v>120000000</v>
      </c>
      <c r="D61" s="96">
        <f>SUM(D46:D60)</f>
        <v>1</v>
      </c>
      <c r="E61" s="97" t="s">
        <v>23</v>
      </c>
      <c r="M61" s="1" t="b">
        <f>D61=100%</f>
        <v>1</v>
      </c>
      <c r="N61" s="1" t="s">
        <v>21</v>
      </c>
    </row>
    <row r="62" spans="2:14" ht="15.75" thickBot="1" x14ac:dyDescent="0.3">
      <c r="E62" s="1"/>
      <c r="F62" s="1"/>
    </row>
    <row r="63" spans="2:14" ht="30" x14ac:dyDescent="0.25">
      <c r="B63" s="139" t="s">
        <v>87</v>
      </c>
      <c r="C63" s="210" t="s">
        <v>100</v>
      </c>
      <c r="D63" s="174" t="str">
        <f>"Level 1 ("&amp;$B$5&amp;")"</f>
        <v>Level 1 (USD)</v>
      </c>
      <c r="E63" s="27" t="str">
        <f>"Level 2 ("&amp;$B$5&amp;")"</f>
        <v>Level 2 (USD)</v>
      </c>
      <c r="F63" s="29" t="str">
        <f>"Level 3 ("&amp;$B$5&amp;")"</f>
        <v>Level 3 (USD)</v>
      </c>
      <c r="G63" s="26" t="str">
        <f>"Level 1 / 2  / 3 ("&amp;$B$5&amp;")"</f>
        <v>Level 1 / 2  / 3 (USD)</v>
      </c>
      <c r="H63" s="29" t="str">
        <f>"Total ("&amp;$B$5&amp;") NAV"</f>
        <v>Total (USD) NAV</v>
      </c>
    </row>
    <row r="64" spans="2:14" x14ac:dyDescent="0.25">
      <c r="B64" s="40" t="s">
        <v>6</v>
      </c>
      <c r="C64" s="211">
        <f>SUM(D17:D19)</f>
        <v>32499800</v>
      </c>
      <c r="D64" s="68">
        <v>94075200</v>
      </c>
      <c r="E64" s="68">
        <v>17639100</v>
      </c>
      <c r="F64" s="185">
        <v>5879700</v>
      </c>
      <c r="G64" s="182">
        <f>SUM(D64:F64)</f>
        <v>117594000</v>
      </c>
      <c r="H64" s="92">
        <f>SUM(C64:F64)</f>
        <v>150093800</v>
      </c>
    </row>
    <row r="65" spans="1:14" x14ac:dyDescent="0.25">
      <c r="B65" s="41" t="s">
        <v>7</v>
      </c>
      <c r="C65" s="212">
        <f>SUM(G17:G19)</f>
        <v>-8240</v>
      </c>
      <c r="D65" s="186">
        <v>-14416672</v>
      </c>
      <c r="E65" s="69">
        <v>-15668888</v>
      </c>
      <c r="F65" s="187">
        <v>0</v>
      </c>
      <c r="G65" s="183">
        <f>SUM(D65:F65)</f>
        <v>-30085560</v>
      </c>
      <c r="H65" s="93">
        <f>SUM(C65:F65)</f>
        <v>-30093800</v>
      </c>
    </row>
    <row r="66" spans="1:14" ht="15.75" thickBot="1" x14ac:dyDescent="0.3">
      <c r="B66" s="39" t="s">
        <v>53</v>
      </c>
      <c r="C66" s="213">
        <f t="shared" ref="C66:H66" si="4">SUM(C64:C65)</f>
        <v>32491560</v>
      </c>
      <c r="D66" s="188">
        <f t="shared" si="4"/>
        <v>79658528</v>
      </c>
      <c r="E66" s="94">
        <f t="shared" si="4"/>
        <v>1970212</v>
      </c>
      <c r="F66" s="189">
        <f t="shared" si="4"/>
        <v>5879700</v>
      </c>
      <c r="G66" s="184">
        <f t="shared" si="4"/>
        <v>87508440</v>
      </c>
      <c r="H66" s="95">
        <f t="shared" si="4"/>
        <v>120000000</v>
      </c>
      <c r="M66" s="1" t="b">
        <f>H66=C8</f>
        <v>1</v>
      </c>
      <c r="N66" s="1" t="s">
        <v>19</v>
      </c>
    </row>
    <row r="67" spans="1:14" ht="15.75" thickBot="1" x14ac:dyDescent="0.3">
      <c r="A67" s="2"/>
      <c r="B67" s="2"/>
      <c r="C67" s="9"/>
      <c r="D67" s="9"/>
      <c r="E67" s="9"/>
      <c r="F67" s="9"/>
      <c r="G67" s="9"/>
    </row>
    <row r="68" spans="1:14" ht="30" customHeight="1" x14ac:dyDescent="0.25">
      <c r="A68" s="2"/>
      <c r="B68" s="42"/>
      <c r="C68" s="25" t="s">
        <v>100</v>
      </c>
      <c r="D68" s="193" t="s">
        <v>9</v>
      </c>
      <c r="E68" s="43" t="s">
        <v>10</v>
      </c>
      <c r="F68" s="45" t="s">
        <v>11</v>
      </c>
      <c r="G68" s="45" t="s">
        <v>80</v>
      </c>
    </row>
    <row r="69" spans="1:14" ht="30" customHeight="1" x14ac:dyDescent="0.25">
      <c r="A69" s="2"/>
      <c r="B69" s="229" t="s">
        <v>73</v>
      </c>
      <c r="C69" s="190" t="s">
        <v>23</v>
      </c>
      <c r="D69" s="225">
        <f>D66/$G$66</f>
        <v>0.91029537265205507</v>
      </c>
      <c r="E69" s="224">
        <f>E66/$G$66</f>
        <v>2.2514536883528034E-2</v>
      </c>
      <c r="F69" s="226">
        <f>F66/$G$66</f>
        <v>6.7190090464416916E-2</v>
      </c>
      <c r="G69" s="191">
        <f>SUM(D69:F69)</f>
        <v>1</v>
      </c>
      <c r="M69" s="1" t="b">
        <f>G69=100%</f>
        <v>1</v>
      </c>
      <c r="N69" s="1" t="s">
        <v>20</v>
      </c>
    </row>
    <row r="70" spans="1:14" ht="30.75" thickBot="1" x14ac:dyDescent="0.3">
      <c r="B70" s="230" t="s">
        <v>102</v>
      </c>
      <c r="C70" s="223">
        <f>C66/$H$66</f>
        <v>0.27076299999999998</v>
      </c>
      <c r="D70" s="227">
        <f>D66/$H$66</f>
        <v>0.66382106666666663</v>
      </c>
      <c r="E70" s="223">
        <f>E66/$H$66</f>
        <v>1.6418433333333333E-2</v>
      </c>
      <c r="F70" s="228">
        <f>F66/$H$66</f>
        <v>4.8997499999999999E-2</v>
      </c>
      <c r="G70" s="192">
        <f>SUM(C70:F70)</f>
        <v>1</v>
      </c>
      <c r="H70" s="2"/>
    </row>
    <row r="71" spans="1:14" ht="15.75" thickBot="1" x14ac:dyDescent="0.3">
      <c r="B71" s="125"/>
      <c r="C71" s="126"/>
      <c r="D71" s="126"/>
      <c r="E71" s="126"/>
      <c r="F71" s="126"/>
      <c r="G71" s="126"/>
      <c r="H71" s="2"/>
    </row>
    <row r="72" spans="1:14" x14ac:dyDescent="0.25">
      <c r="B72" s="138" t="s">
        <v>83</v>
      </c>
      <c r="C72" s="128" t="str">
        <f>"Amount ("&amp;$B$5&amp;")"</f>
        <v>Amount (USD)</v>
      </c>
      <c r="D72" s="10"/>
    </row>
    <row r="73" spans="1:14" x14ac:dyDescent="0.25">
      <c r="B73" s="129" t="s">
        <v>84</v>
      </c>
      <c r="C73" s="130">
        <v>3840000</v>
      </c>
      <c r="D73" s="10"/>
    </row>
    <row r="74" spans="1:14" ht="18" customHeight="1" thickBot="1" x14ac:dyDescent="0.3">
      <c r="B74" s="129" t="s">
        <v>85</v>
      </c>
      <c r="C74" s="131">
        <v>1680000</v>
      </c>
      <c r="D74" s="10"/>
      <c r="G74" s="113" t="s">
        <v>68</v>
      </c>
    </row>
    <row r="75" spans="1:14" x14ac:dyDescent="0.25">
      <c r="B75" s="129" t="s">
        <v>86</v>
      </c>
      <c r="C75" s="131">
        <v>1680000</v>
      </c>
      <c r="D75" s="10"/>
      <c r="G75" s="107" t="s">
        <v>67</v>
      </c>
      <c r="H75" s="108"/>
      <c r="I75" s="109"/>
    </row>
    <row r="76" spans="1:14" x14ac:dyDescent="0.25">
      <c r="B76" s="132" t="s">
        <v>93</v>
      </c>
      <c r="C76" s="135">
        <f>+SUM(C73:C75)</f>
        <v>7200000</v>
      </c>
      <c r="D76" s="10"/>
      <c r="G76" s="155" t="s">
        <v>66</v>
      </c>
      <c r="H76" s="156"/>
      <c r="I76" s="157"/>
    </row>
    <row r="77" spans="1:14" ht="15.75" thickBot="1" x14ac:dyDescent="0.3">
      <c r="B77" s="133" t="s">
        <v>90</v>
      </c>
      <c r="C77" s="134">
        <v>16900000</v>
      </c>
      <c r="G77" s="110" t="s">
        <v>65</v>
      </c>
      <c r="H77" s="111"/>
      <c r="I77" s="112"/>
    </row>
    <row r="85" spans="6:6" x14ac:dyDescent="0.25">
      <c r="F85" s="1"/>
    </row>
    <row r="86" spans="6:6" x14ac:dyDescent="0.25">
      <c r="F86" s="1"/>
    </row>
    <row r="87" spans="6:6" x14ac:dyDescent="0.25">
      <c r="F87" s="1"/>
    </row>
    <row r="88" spans="6:6" x14ac:dyDescent="0.25">
      <c r="F88" s="1"/>
    </row>
    <row r="89" spans="6:6" x14ac:dyDescent="0.25">
      <c r="F89" s="1"/>
    </row>
  </sheetData>
  <mergeCells count="8">
    <mergeCell ref="G48:I48"/>
    <mergeCell ref="B1:J1"/>
    <mergeCell ref="B3:J3"/>
    <mergeCell ref="B2:J2"/>
    <mergeCell ref="B4:J4"/>
    <mergeCell ref="B5:J5"/>
    <mergeCell ref="F45:I45"/>
    <mergeCell ref="C44:J44"/>
  </mergeCells>
  <phoneticPr fontId="3" type="noConversion"/>
  <dataValidations count="1">
    <dataValidation type="list" allowBlank="1" showInputMessage="1" showErrorMessage="1" sqref="B5:J5">
      <formula1>$M$3:$M$6</formula1>
    </dataValidation>
  </dataValidations>
  <printOptions horizontalCentered="1" verticalCentered="1"/>
  <pageMargins left="0.27" right="0.31" top="0.74803149606299213" bottom="0.74803149606299213" header="0.31496062992125984" footer="0.31496062992125984"/>
  <pageSetup paperSize="9" scale="44" orientation="portrait" verticalDpi="300" r:id="rId1"/>
  <ignoredErrors>
    <ignoredError sqref="I19 I16:I17" formula="1"/>
    <ignoredError sqref="F12" emptyCellReference="1"/>
    <ignoredError sqref="G2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ATR</vt:lpstr>
      <vt:lpstr>ATR!Print_Area</vt:lpstr>
    </vt:vector>
  </TitlesOfParts>
  <Manager>HFSB</Manager>
  <Company>HFSB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HFSB ATR data structure</dc:title>
  <dc:creator>HFSB</dc:creator>
  <cp:keywords>HFSB, ATR, Administrator</cp:keywords>
  <dc:description>V1.1 uploaded 12 April 2016. 
a) Minor corrections to sample numbers in section 6 (Fair Value Hierarchy Level), i.e. cell C64; b) added footnote in cell C44.</dc:description>
  <cp:lastModifiedBy>Zarrina</cp:lastModifiedBy>
  <cp:lastPrinted>2015-10-30T17:16:19Z</cp:lastPrinted>
  <dcterms:created xsi:type="dcterms:W3CDTF">2015-03-09T11:10:55Z</dcterms:created>
  <dcterms:modified xsi:type="dcterms:W3CDTF">2021-09-22T16:56:43Z</dcterms:modified>
</cp:coreProperties>
</file>